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80" windowWidth="18195" windowHeight="8385"/>
  </bookViews>
  <sheets>
    <sheet name="Plan1" sheetId="1" r:id="rId1"/>
    <sheet name="Plan2" sheetId="2" r:id="rId2"/>
    <sheet name="Plan3" sheetId="3" r:id="rId3"/>
  </sheets>
  <externalReferences>
    <externalReference r:id="rId4"/>
  </externalReferences>
  <definedNames>
    <definedName name="_xlnm.Print_Area" localSheetId="0">Plan1!$A$1:$L$32</definedName>
  </definedNames>
  <calcPr calcId="125725"/>
</workbook>
</file>

<file path=xl/calcChain.xml><?xml version="1.0" encoding="utf-8"?>
<calcChain xmlns="http://schemas.openxmlformats.org/spreadsheetml/2006/main">
  <c r="C18" i="1"/>
  <c r="C17"/>
  <c r="F12"/>
  <c r="H12" s="1"/>
  <c r="J12" s="1"/>
  <c r="L12" s="1"/>
  <c r="N12" s="1"/>
  <c r="P12" s="1"/>
  <c r="R12" s="1"/>
  <c r="T12" s="1"/>
  <c r="V12" s="1"/>
  <c r="X12" s="1"/>
  <c r="F13"/>
  <c r="H13" s="1"/>
  <c r="J13" s="1"/>
  <c r="L13" s="1"/>
  <c r="N13" s="1"/>
  <c r="P13" s="1"/>
  <c r="R13" s="1"/>
  <c r="T13" s="1"/>
  <c r="V13" s="1"/>
  <c r="X13" s="1"/>
  <c r="F14"/>
  <c r="F15"/>
  <c r="H15" s="1"/>
  <c r="J15" s="1"/>
  <c r="L15" s="1"/>
  <c r="N15" s="1"/>
  <c r="P15" s="1"/>
  <c r="R15" s="1"/>
  <c r="T15" s="1"/>
  <c r="V15" s="1"/>
  <c r="X15" s="1"/>
  <c r="F16"/>
  <c r="H16" s="1"/>
  <c r="J16" s="1"/>
  <c r="L16" s="1"/>
  <c r="N16" s="1"/>
  <c r="P16" s="1"/>
  <c r="R16" s="1"/>
  <c r="T16" s="1"/>
  <c r="V16" s="1"/>
  <c r="X16" s="1"/>
  <c r="F17"/>
  <c r="H17" s="1"/>
  <c r="J17" s="1"/>
  <c r="L17" s="1"/>
  <c r="N17" s="1"/>
  <c r="P17" s="1"/>
  <c r="R17" s="1"/>
  <c r="T17" s="1"/>
  <c r="V17" s="1"/>
  <c r="X17" s="1"/>
  <c r="F18"/>
  <c r="H18" s="1"/>
  <c r="J18" s="1"/>
  <c r="L18" s="1"/>
  <c r="N18" s="1"/>
  <c r="P18" s="1"/>
  <c r="R18" s="1"/>
  <c r="T18" s="1"/>
  <c r="V18" s="1"/>
  <c r="X18" s="1"/>
  <c r="H14" l="1"/>
  <c r="J14" l="1"/>
  <c r="L14" s="1"/>
  <c r="N14" s="1"/>
  <c r="P14" s="1"/>
  <c r="R14" s="1"/>
  <c r="T14" s="1"/>
  <c r="V14" s="1"/>
  <c r="X14" s="1"/>
  <c r="C12" l="1"/>
  <c r="C16" l="1"/>
  <c r="C13"/>
  <c r="C15"/>
  <c r="C14"/>
  <c r="C20" l="1"/>
  <c r="AS18" s="1"/>
  <c r="D18"/>
  <c r="AD18"/>
  <c r="AI18"/>
  <c r="AE17"/>
  <c r="AJ18"/>
  <c r="AN17"/>
  <c r="AL18"/>
  <c r="AQ18"/>
  <c r="D17"/>
  <c r="AK18"/>
  <c r="AT17"/>
  <c r="AI17"/>
  <c r="AS17"/>
  <c r="AC18"/>
  <c r="AK17"/>
  <c r="AP17"/>
  <c r="AQ17"/>
  <c r="AM17"/>
  <c r="AT18"/>
  <c r="AN12"/>
  <c r="AE12"/>
  <c r="AJ12"/>
  <c r="AS12"/>
  <c r="AM12"/>
  <c r="AK12"/>
  <c r="AR12"/>
  <c r="AP12"/>
  <c r="AI12"/>
  <c r="AQ15"/>
  <c r="AB15"/>
  <c r="AA15"/>
  <c r="AK15"/>
  <c r="AR15"/>
  <c r="AE15"/>
  <c r="AI15"/>
  <c r="AO15"/>
  <c r="AT15"/>
  <c r="AP15"/>
  <c r="D15"/>
  <c r="AS15"/>
  <c r="AE14"/>
  <c r="AS14"/>
  <c r="AC14"/>
  <c r="AO14"/>
  <c r="D14"/>
  <c r="AI14"/>
  <c r="AR14"/>
  <c r="AN14"/>
  <c r="AT14"/>
  <c r="AH14"/>
  <c r="AC13"/>
  <c r="AP13"/>
  <c r="AO13"/>
  <c r="AR13"/>
  <c r="AF13"/>
  <c r="AM13"/>
  <c r="AJ13"/>
  <c r="AE13"/>
  <c r="AA13"/>
  <c r="AT13"/>
  <c r="AA16"/>
  <c r="AI16"/>
  <c r="AH16"/>
  <c r="AT16"/>
  <c r="AD16"/>
  <c r="AN16"/>
  <c r="AQ16"/>
  <c r="AG16"/>
  <c r="AS16"/>
  <c r="AK16"/>
  <c r="AF16"/>
  <c r="AO16"/>
  <c r="AL17" l="1"/>
  <c r="AL20" s="1"/>
  <c r="AL21" s="1"/>
  <c r="AM18"/>
  <c r="AG17"/>
  <c r="AF18"/>
  <c r="AE16"/>
  <c r="AB13"/>
  <c r="AP14"/>
  <c r="AG15"/>
  <c r="AD15"/>
  <c r="AD20" s="1"/>
  <c r="AD21" s="1"/>
  <c r="AM15"/>
  <c r="AA12"/>
  <c r="AD12"/>
  <c r="AL12"/>
  <c r="AA18"/>
  <c r="AO17"/>
  <c r="AP18"/>
  <c r="AR18"/>
  <c r="AR20" s="1"/>
  <c r="AR21" s="1"/>
  <c r="D16"/>
  <c r="AJ16"/>
  <c r="AG13"/>
  <c r="AN13"/>
  <c r="AL13"/>
  <c r="AL14"/>
  <c r="AQ14"/>
  <c r="AG14"/>
  <c r="AL15"/>
  <c r="AH15"/>
  <c r="AT12"/>
  <c r="AF12"/>
  <c r="AQ12"/>
  <c r="AN18"/>
  <c r="AA17"/>
  <c r="AG18"/>
  <c r="AF17"/>
  <c r="AH17"/>
  <c r="AB16"/>
  <c r="D13"/>
  <c r="AM16"/>
  <c r="AQ13"/>
  <c r="AI13"/>
  <c r="AJ14"/>
  <c r="AD14"/>
  <c r="AN15"/>
  <c r="AF15"/>
  <c r="AG12"/>
  <c r="D12"/>
  <c r="AH12"/>
  <c r="AB17"/>
  <c r="AE18"/>
  <c r="AE20" s="1"/>
  <c r="AE21" s="1"/>
  <c r="I20" s="1"/>
  <c r="I21" s="1"/>
  <c r="AJ17"/>
  <c r="AR17"/>
  <c r="AB18"/>
  <c r="AS13"/>
  <c r="AB14"/>
  <c r="AC16"/>
  <c r="AH13"/>
  <c r="AA14"/>
  <c r="AA20" s="1"/>
  <c r="AA21" s="1"/>
  <c r="E20" s="1"/>
  <c r="E21" s="1"/>
  <c r="AP16"/>
  <c r="AP20" s="1"/>
  <c r="AP21" s="1"/>
  <c r="AR16"/>
  <c r="AL16"/>
  <c r="AD13"/>
  <c r="AK13"/>
  <c r="AF14"/>
  <c r="AF20" s="1"/>
  <c r="AF21" s="1"/>
  <c r="AK14"/>
  <c r="AK20" s="1"/>
  <c r="AK21" s="1"/>
  <c r="O20" s="1"/>
  <c r="O21" s="1"/>
  <c r="AM14"/>
  <c r="AM20" s="1"/>
  <c r="AM21" s="1"/>
  <c r="Q20" s="1"/>
  <c r="Q21" s="1"/>
  <c r="AC15"/>
  <c r="AJ15"/>
  <c r="AC12"/>
  <c r="AB12"/>
  <c r="AO12"/>
  <c r="AD17"/>
  <c r="AO18"/>
  <c r="AC17"/>
  <c r="AC20" s="1"/>
  <c r="AC21" s="1"/>
  <c r="G20" s="1"/>
  <c r="G21" s="1"/>
  <c r="AH18"/>
  <c r="AN20"/>
  <c r="AN21" s="1"/>
  <c r="AS20"/>
  <c r="AS21" s="1"/>
  <c r="W20" s="1"/>
  <c r="W21" s="1"/>
  <c r="AJ20"/>
  <c r="AJ21" s="1"/>
  <c r="AI20"/>
  <c r="AI21" s="1"/>
  <c r="M20" s="1"/>
  <c r="M21" s="1"/>
  <c r="AT20"/>
  <c r="AT21" s="1"/>
  <c r="AQ20"/>
  <c r="AQ21" s="1"/>
  <c r="U20" s="1"/>
  <c r="U21" s="1"/>
  <c r="AH20"/>
  <c r="AH21" s="1"/>
  <c r="AG20"/>
  <c r="AG21" s="1"/>
  <c r="K20" s="1"/>
  <c r="K21" s="1"/>
  <c r="D20"/>
  <c r="AB20"/>
  <c r="AB21" s="1"/>
  <c r="E22" s="1"/>
  <c r="AO20"/>
  <c r="AO21" s="1"/>
  <c r="S20" s="1"/>
  <c r="S21" s="1"/>
  <c r="E23" l="1"/>
  <c r="G22"/>
  <c r="G23" l="1"/>
  <c r="I22"/>
  <c r="I23" l="1"/>
  <c r="K22"/>
  <c r="K23" l="1"/>
  <c r="M22"/>
  <c r="M23" l="1"/>
  <c r="O22"/>
  <c r="O23" l="1"/>
  <c r="Q22"/>
  <c r="Q23" l="1"/>
  <c r="S22"/>
  <c r="S23" l="1"/>
  <c r="U22"/>
  <c r="U23" l="1"/>
  <c r="W22"/>
  <c r="W23" s="1"/>
</calcChain>
</file>

<file path=xl/sharedStrings.xml><?xml version="1.0" encoding="utf-8"?>
<sst xmlns="http://schemas.openxmlformats.org/spreadsheetml/2006/main" count="88" uniqueCount="52">
  <si>
    <t>CRONOGRAMA FÍSICO FINANCEIRO</t>
  </si>
  <si>
    <t>ÍTEM</t>
  </si>
  <si>
    <t>DISCRIMINAÇÃO DOS SERVIÇOS</t>
  </si>
  <si>
    <t>VALOR DOS SERVIÇOS (R$)</t>
  </si>
  <si>
    <t>PESO</t>
  </si>
  <si>
    <t>MÊS 1</t>
  </si>
  <si>
    <t>MÊS 2</t>
  </si>
  <si>
    <t>MÊS 3</t>
  </si>
  <si>
    <t>MÊS 4</t>
  </si>
  <si>
    <t>MÊS 5</t>
  </si>
  <si>
    <t>MÊS 6</t>
  </si>
  <si>
    <t>MÊS 7</t>
  </si>
  <si>
    <t>SERVIÇOS A EXECUTAR (%)</t>
  </si>
  <si>
    <t>MÊS 8</t>
  </si>
  <si>
    <t>MÊS 9</t>
  </si>
  <si>
    <t>No mês</t>
  </si>
  <si>
    <t>mês 1</t>
  </si>
  <si>
    <t>mês 2</t>
  </si>
  <si>
    <t>mês 3</t>
  </si>
  <si>
    <t>mês 4</t>
  </si>
  <si>
    <t>mês 5</t>
  </si>
  <si>
    <t>mês 6</t>
  </si>
  <si>
    <t>mês 7</t>
  </si>
  <si>
    <t>mês 8</t>
  </si>
  <si>
    <t>mês 9</t>
  </si>
  <si>
    <t>mês 10</t>
  </si>
  <si>
    <t>Acum.</t>
  </si>
  <si>
    <t>MÊS 10</t>
  </si>
  <si>
    <t>no mês</t>
  </si>
  <si>
    <t>acum.</t>
  </si>
  <si>
    <t>RAFAEL CASSOL BASSO</t>
  </si>
  <si>
    <t>Fiscalização - AMERIOS</t>
  </si>
  <si>
    <t>Eng. Civil - CREA/SC 112.213-2</t>
  </si>
  <si>
    <t>_______________________________________</t>
  </si>
  <si>
    <t>TOTAL SIMPLES (R$)</t>
  </si>
  <si>
    <t>TOTAL SIMPLES (%)</t>
  </si>
  <si>
    <t>TOTAL ACUMULADO (%)</t>
  </si>
  <si>
    <t>TOTAL ACUMULADO (R$)</t>
  </si>
  <si>
    <t>LOCAL:</t>
  </si>
  <si>
    <t>MUNICÍPIO:</t>
  </si>
  <si>
    <r>
      <rPr>
        <b/>
        <sz val="11"/>
        <color theme="1"/>
        <rFont val="Calibri"/>
        <family val="2"/>
        <scheme val="minor"/>
      </rPr>
      <t>OBRA</t>
    </r>
    <r>
      <rPr>
        <sz val="11"/>
        <color theme="1"/>
        <rFont val="Calibri"/>
        <family val="2"/>
        <scheme val="minor"/>
      </rPr>
      <t xml:space="preserve">: </t>
    </r>
  </si>
  <si>
    <t>DRENAGEM PLUVIAL</t>
  </si>
  <si>
    <t>TERRAPLENAGEM; DRENAGEM PLUVIAL; SINALIZAÇÃO E PAVIMENTAÇÃO EM PEDRAS DE BASALTO IRREGULARES</t>
  </si>
  <si>
    <t>RUA JOÃO SEHNEM (Trecho I e II)</t>
  </si>
  <si>
    <t>CUNHATAÍ / SC</t>
  </si>
  <si>
    <t>PLACA</t>
  </si>
  <si>
    <t>TERRAPLENAGEM</t>
  </si>
  <si>
    <t>PAVIMENTAÇÃO</t>
  </si>
  <si>
    <t>SINALIZAÇÃO</t>
  </si>
  <si>
    <t>MEIO FIO / PASSEIO</t>
  </si>
  <si>
    <t>MURO DE CONTENSÃO EM PEDRA ARGAMASSADA</t>
  </si>
  <si>
    <t>Maravilha(SC), 17 de Junho de 2016</t>
  </si>
</sst>
</file>

<file path=xl/styles.xml><?xml version="1.0" encoding="utf-8"?>
<styleSheet xmlns="http://schemas.openxmlformats.org/spreadsheetml/2006/main">
  <numFmts count="9">
    <numFmt numFmtId="44" formatCode="_-&quot;R$&quot;\ * #,##0.00_-;\-&quot;R$&quot;\ * #,##0.00_-;_-&quot;R$&quot;\ * &quot;-&quot;??_-;_-@_-"/>
    <numFmt numFmtId="164" formatCode="&quot;R$&quot;\ #,##0.00"/>
    <numFmt numFmtId="165" formatCode="_ &quot;R$&quot;* #\,##0\.00_ ;_ &quot;R$&quot;* \-#\,##0\.00_ ;_ &quot;R$&quot;* &quot;-&quot;??_ ;_ @_ "/>
    <numFmt numFmtId="166" formatCode="_ * #\,##0\.00_ ;_ * \-#\,##0\.00_ ;_ * &quot;-&quot;??_ ;_ @_ "/>
    <numFmt numFmtId="167" formatCode="0.00;\-0.00;;@"/>
    <numFmt numFmtId="168" formatCode="0.00%;\-0.00;;@"/>
    <numFmt numFmtId="169" formatCode="0.00\ &quot;%&quot;;\-0.00;;@"/>
    <numFmt numFmtId="170" formatCode="&quot; R$&quot;\ 0.00;\-0.00;;@"/>
    <numFmt numFmtId="171" formatCode="&quot; R$&quot;\ ###,###.00;\-0.00;;@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0"/>
      <name val="Arial Narrow"/>
      <family val="2"/>
    </font>
    <font>
      <sz val="10"/>
      <color indexed="18"/>
      <name val="Arial Narrow"/>
      <family val="2"/>
    </font>
    <font>
      <b/>
      <sz val="10"/>
      <name val="Arial Narrow"/>
      <family val="2"/>
    </font>
    <font>
      <u/>
      <sz val="11"/>
      <color theme="1"/>
      <name val="Calibri"/>
      <family val="2"/>
      <scheme val="minor"/>
    </font>
    <font>
      <sz val="9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/>
    <xf numFmtId="0" fontId="6" fillId="0" borderId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11" fillId="0" borderId="0"/>
  </cellStyleXfs>
  <cellXfs count="72">
    <xf numFmtId="0" fontId="0" fillId="0" borderId="0" xfId="0"/>
    <xf numFmtId="0" fontId="0" fillId="0" borderId="0" xfId="0" applyBorder="1"/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3" fillId="0" borderId="4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7" xfId="0" applyBorder="1"/>
    <xf numFmtId="0" fontId="0" fillId="0" borderId="8" xfId="0" applyBorder="1"/>
    <xf numFmtId="167" fontId="4" fillId="0" borderId="6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/>
    </xf>
    <xf numFmtId="0" fontId="6" fillId="0" borderId="0" xfId="1"/>
    <xf numFmtId="0" fontId="7" fillId="0" borderId="0" xfId="1" applyFont="1"/>
    <xf numFmtId="0" fontId="8" fillId="0" borderId="0" xfId="1" applyFont="1"/>
    <xf numFmtId="0" fontId="7" fillId="0" borderId="0" xfId="1" applyFont="1" applyBorder="1" applyAlignment="1"/>
    <xf numFmtId="0" fontId="10" fillId="0" borderId="0" xfId="0" applyFont="1" applyAlignment="1"/>
    <xf numFmtId="0" fontId="7" fillId="0" borderId="0" xfId="1" applyFont="1" applyAlignment="1"/>
    <xf numFmtId="0" fontId="9" fillId="0" borderId="0" xfId="1" applyFont="1" applyAlignment="1"/>
    <xf numFmtId="0" fontId="5" fillId="0" borderId="0" xfId="0" applyFont="1" applyBorder="1" applyAlignment="1">
      <alignment horizontal="left"/>
    </xf>
    <xf numFmtId="44" fontId="12" fillId="0" borderId="0" xfId="1" applyNumberFormat="1" applyFont="1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5" fillId="3" borderId="13" xfId="0" applyFont="1" applyFill="1" applyBorder="1" applyAlignment="1"/>
    <xf numFmtId="0" fontId="4" fillId="3" borderId="13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/>
    <xf numFmtId="44" fontId="4" fillId="0" borderId="13" xfId="0" applyNumberFormat="1" applyFont="1" applyBorder="1" applyAlignment="1">
      <alignment horizontal="center" vertical="center"/>
    </xf>
    <xf numFmtId="167" fontId="4" fillId="0" borderId="13" xfId="0" applyNumberFormat="1" applyFont="1" applyFill="1" applyBorder="1" applyAlignment="1">
      <alignment horizontal="center" vertical="center"/>
    </xf>
    <xf numFmtId="168" fontId="4" fillId="0" borderId="13" xfId="0" applyNumberFormat="1" applyFont="1" applyFill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164" fontId="5" fillId="2" borderId="13" xfId="0" applyNumberFormat="1" applyFont="1" applyFill="1" applyBorder="1" applyAlignment="1">
      <alignment horizontal="center" vertical="center"/>
    </xf>
    <xf numFmtId="10" fontId="5" fillId="2" borderId="13" xfId="0" applyNumberFormat="1" applyFont="1" applyFill="1" applyBorder="1" applyAlignment="1">
      <alignment horizontal="center" vertical="center"/>
    </xf>
    <xf numFmtId="10" fontId="4" fillId="0" borderId="14" xfId="0" applyNumberFormat="1" applyFont="1" applyFill="1" applyBorder="1" applyAlignment="1">
      <alignment horizontal="center" vertical="center"/>
    </xf>
    <xf numFmtId="168" fontId="4" fillId="0" borderId="14" xfId="0" applyNumberFormat="1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/>
    </xf>
    <xf numFmtId="2" fontId="4" fillId="0" borderId="16" xfId="0" applyNumberFormat="1" applyFont="1" applyBorder="1" applyAlignment="1">
      <alignment horizontal="center" vertical="center"/>
    </xf>
    <xf numFmtId="167" fontId="4" fillId="0" borderId="16" xfId="0" applyNumberFormat="1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/>
    <xf numFmtId="0" fontId="5" fillId="3" borderId="18" xfId="0" applyFont="1" applyFill="1" applyBorder="1" applyAlignment="1"/>
    <xf numFmtId="170" fontId="5" fillId="0" borderId="12" xfId="0" applyNumberFormat="1" applyFont="1" applyFill="1" applyBorder="1" applyAlignment="1">
      <alignment horizontal="center" vertical="center"/>
    </xf>
    <xf numFmtId="170" fontId="5" fillId="0" borderId="10" xfId="0" applyNumberFormat="1" applyFont="1" applyFill="1" applyBorder="1" applyAlignment="1">
      <alignment horizontal="center" vertical="center"/>
    </xf>
    <xf numFmtId="4" fontId="12" fillId="1" borderId="13" xfId="5" applyNumberFormat="1" applyFont="1" applyFill="1" applyBorder="1" applyAlignment="1" applyProtection="1">
      <alignment vertical="center"/>
      <protection hidden="1"/>
    </xf>
    <xf numFmtId="4" fontId="12" fillId="1" borderId="13" xfId="0" applyNumberFormat="1" applyFont="1" applyFill="1" applyBorder="1" applyAlignment="1" applyProtection="1">
      <alignment vertical="center"/>
      <protection hidden="1"/>
    </xf>
    <xf numFmtId="171" fontId="5" fillId="0" borderId="13" xfId="0" applyNumberFormat="1" applyFont="1" applyFill="1" applyBorder="1" applyAlignment="1">
      <alignment horizontal="center" vertical="center"/>
    </xf>
    <xf numFmtId="169" fontId="5" fillId="0" borderId="5" xfId="0" applyNumberFormat="1" applyFont="1" applyFill="1" applyBorder="1" applyAlignment="1">
      <alignment horizontal="center" vertical="center"/>
    </xf>
    <xf numFmtId="169" fontId="5" fillId="0" borderId="12" xfId="0" applyNumberFormat="1" applyFont="1" applyFill="1" applyBorder="1" applyAlignment="1">
      <alignment horizontal="center" vertical="center"/>
    </xf>
    <xf numFmtId="169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left"/>
    </xf>
    <xf numFmtId="169" fontId="4" fillId="0" borderId="10" xfId="0" applyNumberFormat="1" applyFont="1" applyFill="1" applyBorder="1" applyAlignment="1">
      <alignment horizontal="center" vertical="center"/>
    </xf>
    <xf numFmtId="169" fontId="5" fillId="0" borderId="11" xfId="0" applyNumberFormat="1" applyFont="1" applyFill="1" applyBorder="1" applyAlignment="1">
      <alignment horizontal="center" vertical="center"/>
    </xf>
    <xf numFmtId="171" fontId="4" fillId="0" borderId="13" xfId="0" applyNumberFormat="1" applyFont="1" applyFill="1" applyBorder="1" applyAlignment="1">
      <alignment horizontal="center" vertical="center"/>
    </xf>
    <xf numFmtId="170" fontId="4" fillId="0" borderId="12" xfId="0" applyNumberFormat="1" applyFont="1" applyFill="1" applyBorder="1" applyAlignment="1">
      <alignment horizontal="center" vertical="center"/>
    </xf>
    <xf numFmtId="170" fontId="4" fillId="0" borderId="10" xfId="0" applyNumberFormat="1" applyFont="1" applyFill="1" applyBorder="1" applyAlignment="1">
      <alignment horizontal="center" vertical="center"/>
    </xf>
    <xf numFmtId="169" fontId="4" fillId="0" borderId="13" xfId="0" applyNumberFormat="1" applyFont="1" applyFill="1" applyBorder="1" applyAlignment="1">
      <alignment horizontal="center" vertical="center"/>
    </xf>
    <xf numFmtId="169" fontId="4" fillId="0" borderId="1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 vertical="center" wrapText="1"/>
    </xf>
  </cellXfs>
  <cellStyles count="6">
    <cellStyle name="Moeda 2" xfId="2"/>
    <cellStyle name="Normal" xfId="0" builtinId="0"/>
    <cellStyle name="Normal 2" xfId="1"/>
    <cellStyle name="Normal_Plan1" xfId="5"/>
    <cellStyle name="Porcentagem 2" xfId="3"/>
    <cellStyle name="Vírgula 2" xfId="4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%20Or&#231;ament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ÇAMENTO GLOBAL"/>
      <sheetName val="TRECHO I"/>
      <sheetName val="TRECHO II"/>
    </sheetNames>
    <sheetDataSet>
      <sheetData sheetId="0">
        <row r="20">
          <cell r="J20">
            <v>868.42</v>
          </cell>
        </row>
        <row r="28">
          <cell r="J28">
            <v>10681.1</v>
          </cell>
        </row>
        <row r="50">
          <cell r="J50">
            <v>88257.41</v>
          </cell>
        </row>
        <row r="56">
          <cell r="J56">
            <v>173289.84</v>
          </cell>
        </row>
        <row r="62">
          <cell r="J62">
            <v>676.93</v>
          </cell>
        </row>
        <row r="72">
          <cell r="J72">
            <v>43377.22</v>
          </cell>
        </row>
        <row r="84">
          <cell r="J84">
            <v>40200.660000000003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1"/>
  <sheetViews>
    <sheetView tabSelected="1" zoomScaleNormal="100" zoomScalePageLayoutView="85" workbookViewId="0">
      <selection activeCell="N26" sqref="N26"/>
    </sheetView>
  </sheetViews>
  <sheetFormatPr defaultRowHeight="15"/>
  <cols>
    <col min="1" max="1" width="11.7109375" customWidth="1"/>
    <col min="2" max="2" width="37.42578125" customWidth="1"/>
    <col min="3" max="3" width="12.42578125" customWidth="1"/>
    <col min="4" max="4" width="7.5703125" customWidth="1"/>
    <col min="5" max="5" width="6.7109375" customWidth="1"/>
    <col min="6" max="26" width="6.5703125" customWidth="1"/>
  </cols>
  <sheetData>
    <row r="1" spans="1:46" ht="18.7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6"/>
      <c r="V1" s="26"/>
      <c r="W1" s="26"/>
      <c r="X1" s="26"/>
      <c r="Y1" s="5"/>
      <c r="Z1" s="5"/>
    </row>
    <row r="2" spans="1:46" ht="5.2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6"/>
      <c r="V2" s="26"/>
      <c r="W2" s="26"/>
      <c r="X2" s="26"/>
      <c r="Y2" s="27"/>
      <c r="Z2" s="27"/>
    </row>
    <row r="3" spans="1:46">
      <c r="A3" t="s">
        <v>40</v>
      </c>
      <c r="B3" t="s">
        <v>42</v>
      </c>
    </row>
    <row r="4" spans="1:46" ht="5.25" customHeight="1"/>
    <row r="5" spans="1:46">
      <c r="A5" s="28" t="s">
        <v>38</v>
      </c>
      <c r="B5" t="s">
        <v>43</v>
      </c>
    </row>
    <row r="6" spans="1:46" ht="4.5" customHeight="1"/>
    <row r="7" spans="1:46">
      <c r="A7" s="28" t="s">
        <v>39</v>
      </c>
      <c r="B7" t="s">
        <v>44</v>
      </c>
    </row>
    <row r="8" spans="1:46" ht="3.75" customHeight="1"/>
    <row r="9" spans="1:46" ht="15.75" thickBot="1">
      <c r="A9" s="71" t="s">
        <v>1</v>
      </c>
      <c r="B9" s="71" t="s">
        <v>2</v>
      </c>
      <c r="C9" s="71" t="s">
        <v>3</v>
      </c>
      <c r="D9" s="71" t="s">
        <v>4</v>
      </c>
      <c r="E9" s="68" t="s">
        <v>12</v>
      </c>
      <c r="F9" s="69"/>
      <c r="G9" s="69"/>
      <c r="H9" s="69"/>
      <c r="I9" s="69"/>
      <c r="J9" s="69"/>
      <c r="K9" s="69"/>
      <c r="L9" s="69"/>
      <c r="M9" s="47"/>
      <c r="N9" s="47"/>
      <c r="O9" s="47"/>
      <c r="P9" s="47"/>
      <c r="Q9" s="47"/>
      <c r="R9" s="47"/>
      <c r="S9" s="47"/>
      <c r="T9" s="48"/>
      <c r="U9" s="30"/>
      <c r="V9" s="30"/>
      <c r="W9" s="30"/>
      <c r="X9" s="30"/>
      <c r="Y9" s="3"/>
      <c r="Z9" s="4"/>
    </row>
    <row r="10" spans="1:46" ht="15.75" customHeight="1">
      <c r="A10" s="71"/>
      <c r="B10" s="71"/>
      <c r="C10" s="71"/>
      <c r="D10" s="71"/>
      <c r="E10" s="67" t="s">
        <v>5</v>
      </c>
      <c r="F10" s="67"/>
      <c r="G10" s="67" t="s">
        <v>6</v>
      </c>
      <c r="H10" s="67"/>
      <c r="I10" s="67" t="s">
        <v>7</v>
      </c>
      <c r="J10" s="67"/>
      <c r="K10" s="67" t="s">
        <v>8</v>
      </c>
      <c r="L10" s="67"/>
      <c r="M10" s="67" t="s">
        <v>9</v>
      </c>
      <c r="N10" s="67"/>
      <c r="O10" s="67" t="s">
        <v>10</v>
      </c>
      <c r="P10" s="67"/>
      <c r="Q10" s="67" t="s">
        <v>11</v>
      </c>
      <c r="R10" s="67"/>
      <c r="S10" s="67" t="s">
        <v>13</v>
      </c>
      <c r="T10" s="67"/>
      <c r="U10" s="67" t="s">
        <v>14</v>
      </c>
      <c r="V10" s="67"/>
      <c r="W10" s="67" t="s">
        <v>27</v>
      </c>
      <c r="X10" s="67"/>
      <c r="Y10" s="6"/>
      <c r="Z10" s="6"/>
      <c r="AA10" s="65" t="s">
        <v>16</v>
      </c>
      <c r="AB10" s="70"/>
      <c r="AC10" s="65" t="s">
        <v>17</v>
      </c>
      <c r="AD10" s="66"/>
      <c r="AE10" s="65" t="s">
        <v>18</v>
      </c>
      <c r="AF10" s="66"/>
      <c r="AG10" s="65" t="s">
        <v>19</v>
      </c>
      <c r="AH10" s="66"/>
      <c r="AI10" s="65" t="s">
        <v>20</v>
      </c>
      <c r="AJ10" s="66"/>
      <c r="AK10" s="65" t="s">
        <v>21</v>
      </c>
      <c r="AL10" s="66"/>
      <c r="AM10" s="65" t="s">
        <v>22</v>
      </c>
      <c r="AN10" s="66"/>
      <c r="AO10" s="65" t="s">
        <v>23</v>
      </c>
      <c r="AP10" s="66"/>
      <c r="AQ10" s="65" t="s">
        <v>24</v>
      </c>
      <c r="AR10" s="66"/>
      <c r="AS10" s="65" t="s">
        <v>25</v>
      </c>
      <c r="AT10" s="66"/>
    </row>
    <row r="11" spans="1:46" ht="15.75" thickBot="1">
      <c r="A11" s="71"/>
      <c r="B11" s="71"/>
      <c r="C11" s="71"/>
      <c r="D11" s="71"/>
      <c r="E11" s="43" t="s">
        <v>15</v>
      </c>
      <c r="F11" s="43" t="s">
        <v>26</v>
      </c>
      <c r="G11" s="43" t="s">
        <v>15</v>
      </c>
      <c r="H11" s="43" t="s">
        <v>26</v>
      </c>
      <c r="I11" s="43" t="s">
        <v>15</v>
      </c>
      <c r="J11" s="43" t="s">
        <v>26</v>
      </c>
      <c r="K11" s="43" t="s">
        <v>15</v>
      </c>
      <c r="L11" s="43" t="s">
        <v>26</v>
      </c>
      <c r="M11" s="31" t="s">
        <v>15</v>
      </c>
      <c r="N11" s="31" t="s">
        <v>26</v>
      </c>
      <c r="O11" s="31" t="s">
        <v>15</v>
      </c>
      <c r="P11" s="31" t="s">
        <v>26</v>
      </c>
      <c r="Q11" s="31" t="s">
        <v>15</v>
      </c>
      <c r="R11" s="31" t="s">
        <v>26</v>
      </c>
      <c r="S11" s="31" t="s">
        <v>15</v>
      </c>
      <c r="T11" s="31" t="s">
        <v>26</v>
      </c>
      <c r="U11" s="31" t="s">
        <v>15</v>
      </c>
      <c r="V11" s="31" t="s">
        <v>26</v>
      </c>
      <c r="W11" s="31" t="s">
        <v>15</v>
      </c>
      <c r="X11" s="31" t="s">
        <v>26</v>
      </c>
      <c r="Y11" s="7"/>
      <c r="Z11" s="7"/>
      <c r="AA11" s="16" t="s">
        <v>28</v>
      </c>
      <c r="AB11" s="2" t="s">
        <v>29</v>
      </c>
      <c r="AC11" s="9" t="s">
        <v>28</v>
      </c>
      <c r="AD11" s="10" t="s">
        <v>29</v>
      </c>
      <c r="AE11" s="9" t="s">
        <v>28</v>
      </c>
      <c r="AF11" s="10" t="s">
        <v>29</v>
      </c>
      <c r="AG11" s="9" t="s">
        <v>28</v>
      </c>
      <c r="AH11" s="10" t="s">
        <v>29</v>
      </c>
      <c r="AI11" s="9" t="s">
        <v>28</v>
      </c>
      <c r="AJ11" s="10" t="s">
        <v>29</v>
      </c>
      <c r="AK11" s="9" t="s">
        <v>28</v>
      </c>
      <c r="AL11" s="10" t="s">
        <v>29</v>
      </c>
      <c r="AM11" s="9" t="s">
        <v>28</v>
      </c>
      <c r="AN11" s="10" t="s">
        <v>29</v>
      </c>
      <c r="AO11" s="9" t="s">
        <v>28</v>
      </c>
      <c r="AP11" s="10" t="s">
        <v>29</v>
      </c>
      <c r="AQ11" s="9" t="s">
        <v>28</v>
      </c>
      <c r="AR11" s="10" t="s">
        <v>29</v>
      </c>
      <c r="AS11" s="9" t="s">
        <v>28</v>
      </c>
      <c r="AT11" s="10" t="s">
        <v>29</v>
      </c>
    </row>
    <row r="12" spans="1:46">
      <c r="A12" s="32">
        <v>1</v>
      </c>
      <c r="B12" s="33" t="s">
        <v>45</v>
      </c>
      <c r="C12" s="34">
        <f>'[1]ORÇAMENTO GLOBAL'!$J$20</f>
        <v>868.42</v>
      </c>
      <c r="D12" s="41">
        <f t="shared" ref="D12:D18" si="0">C12/$C$20</f>
        <v>2.4301557586509054E-3</v>
      </c>
      <c r="E12" s="35">
        <v>100</v>
      </c>
      <c r="F12" s="35">
        <f t="shared" ref="F12:F18" si="1">E12</f>
        <v>100</v>
      </c>
      <c r="G12" s="35">
        <v>0</v>
      </c>
      <c r="H12" s="35">
        <f>IF((F12=100),0,G12+F12)</f>
        <v>0</v>
      </c>
      <c r="I12" s="35"/>
      <c r="J12" s="35">
        <f>IF((H12=100),0,I12+H12)</f>
        <v>0</v>
      </c>
      <c r="K12" s="35"/>
      <c r="L12" s="35">
        <f>IF((J12=100),0,K12+J12)</f>
        <v>0</v>
      </c>
      <c r="M12" s="35"/>
      <c r="N12" s="35">
        <f>IF((L12=100),0,M12+L12)</f>
        <v>0</v>
      </c>
      <c r="O12" s="35"/>
      <c r="P12" s="35">
        <f>IF((N12=100),0,O12+N12)</f>
        <v>0</v>
      </c>
      <c r="Q12" s="35"/>
      <c r="R12" s="35">
        <f>IF((P12=100),0,Q12+P12)</f>
        <v>0</v>
      </c>
      <c r="S12" s="35"/>
      <c r="T12" s="35">
        <f>IF((R12=100),0,S12+R12)</f>
        <v>0</v>
      </c>
      <c r="U12" s="35"/>
      <c r="V12" s="35">
        <f>IF((T12=100),0,U12+T12)</f>
        <v>0</v>
      </c>
      <c r="W12" s="35"/>
      <c r="X12" s="35">
        <f>IF((V12=100),0,W12+V12)</f>
        <v>0</v>
      </c>
      <c r="Y12" s="8"/>
      <c r="Z12" s="8"/>
      <c r="AA12" s="11">
        <f t="shared" ref="AA12:AA18" si="2">(((E12/100)*C12)/$C$20)</f>
        <v>2.4301557586509054E-3</v>
      </c>
      <c r="AB12" s="12">
        <f t="shared" ref="AB12:AB18" si="3">(((F12/100)*C12)/$C$20)</f>
        <v>2.4301557586509054E-3</v>
      </c>
      <c r="AC12" s="11">
        <f t="shared" ref="AC12:AC18" si="4">(((G12/100)*C12)/$C$20)</f>
        <v>0</v>
      </c>
      <c r="AD12" s="12">
        <f t="shared" ref="AD12:AD18" si="5">(((H12/100)*C12)/$C$20)</f>
        <v>0</v>
      </c>
      <c r="AE12" s="11">
        <f t="shared" ref="AE12:AE18" si="6">(((I12/100)*C12)/$C$20)</f>
        <v>0</v>
      </c>
      <c r="AF12" s="12">
        <f t="shared" ref="AF12:AF18" si="7">(((J12/100)*C12)/$C$20)</f>
        <v>0</v>
      </c>
      <c r="AG12" s="11">
        <f t="shared" ref="AG12:AG18" si="8">(((K12/100)*C12)/$C$20)</f>
        <v>0</v>
      </c>
      <c r="AH12" s="12">
        <f t="shared" ref="AH12:AH18" si="9">(((L12/100)*C12)/$C$20)</f>
        <v>0</v>
      </c>
      <c r="AI12" s="11">
        <f t="shared" ref="AI12:AI18" si="10">(((M12/100)*C12)/$C$20)</f>
        <v>0</v>
      </c>
      <c r="AJ12" s="12">
        <f t="shared" ref="AJ12:AJ18" si="11">(((N12/100)*C12)/$C$20)</f>
        <v>0</v>
      </c>
      <c r="AK12" s="11">
        <f t="shared" ref="AK12:AK18" si="12">(((O12/100)*C12)/$C$20)</f>
        <v>0</v>
      </c>
      <c r="AL12" s="12">
        <f t="shared" ref="AL12:AL18" si="13">(((P12/100)*C12)/$C$20)</f>
        <v>0</v>
      </c>
      <c r="AM12" s="11">
        <f t="shared" ref="AM12:AM18" si="14">(((Q12/100)*C12)/$C$20)</f>
        <v>0</v>
      </c>
      <c r="AN12" s="12">
        <f t="shared" ref="AN12:AN18" si="15">(((R12/100)*C12)/$C$20)</f>
        <v>0</v>
      </c>
      <c r="AO12" s="11">
        <f t="shared" ref="AO12:AO18" si="16">(((S12/100)*C12)/$C$20)</f>
        <v>0</v>
      </c>
      <c r="AP12" s="12">
        <f t="shared" ref="AP12:AP18" si="17">(((T12/100)*C12)/$C$20)</f>
        <v>0</v>
      </c>
      <c r="AQ12" s="11">
        <f t="shared" ref="AQ12:AQ18" si="18">(((U12/100)*C12)/$C$20)</f>
        <v>0</v>
      </c>
      <c r="AR12" s="12">
        <f t="shared" ref="AR12:AR18" si="19">(((V12/100)*C12)/$C$20)</f>
        <v>0</v>
      </c>
      <c r="AS12" s="11">
        <f t="shared" ref="AS12:AS18" si="20">(((W12/100)*C12)/$C$20)</f>
        <v>0</v>
      </c>
      <c r="AT12" s="12">
        <f t="shared" ref="AT12:AT18" si="21">(((X12/100)*C12)/$C$20)</f>
        <v>0</v>
      </c>
    </row>
    <row r="13" spans="1:46">
      <c r="A13" s="32">
        <v>2</v>
      </c>
      <c r="B13" s="33" t="s">
        <v>46</v>
      </c>
      <c r="C13" s="34">
        <f>'[1]ORÇAMENTO GLOBAL'!$J$28</f>
        <v>10681.1</v>
      </c>
      <c r="D13" s="42">
        <f t="shared" si="0"/>
        <v>2.9889611793517179E-2</v>
      </c>
      <c r="E13" s="35">
        <v>25</v>
      </c>
      <c r="F13" s="35">
        <f t="shared" si="1"/>
        <v>25</v>
      </c>
      <c r="G13" s="35">
        <v>25</v>
      </c>
      <c r="H13" s="35">
        <f t="shared" ref="H13:H18" si="22">IF((F13=100),0,G13+F13)</f>
        <v>50</v>
      </c>
      <c r="I13" s="35">
        <v>25</v>
      </c>
      <c r="J13" s="35">
        <f t="shared" ref="J13:J18" si="23">IF((H13=100),0,I13+H13)</f>
        <v>75</v>
      </c>
      <c r="K13" s="35">
        <v>25</v>
      </c>
      <c r="L13" s="35">
        <f t="shared" ref="L13:L18" si="24">IF((J13=100),0,K13+J13)</f>
        <v>100</v>
      </c>
      <c r="M13" s="35"/>
      <c r="N13" s="35">
        <f t="shared" ref="N13:N18" si="25">IF((L13=100),0,M13+L13)</f>
        <v>0</v>
      </c>
      <c r="O13" s="35"/>
      <c r="P13" s="35">
        <f t="shared" ref="P13:P18" si="26">IF((N13=100),0,O13+N13)</f>
        <v>0</v>
      </c>
      <c r="Q13" s="35"/>
      <c r="R13" s="35">
        <f t="shared" ref="R13:R18" si="27">IF((P13=100),0,Q13+P13)</f>
        <v>0</v>
      </c>
      <c r="S13" s="35"/>
      <c r="T13" s="35">
        <f t="shared" ref="T13:T18" si="28">IF((R13=100),0,S13+R13)</f>
        <v>0</v>
      </c>
      <c r="U13" s="35"/>
      <c r="V13" s="35">
        <f t="shared" ref="V13:V18" si="29">IF((T13=100),0,U13+T13)</f>
        <v>0</v>
      </c>
      <c r="W13" s="35"/>
      <c r="X13" s="35">
        <f t="shared" ref="X13:X18" si="30">IF((V13=100),0,W13+V13)</f>
        <v>0</v>
      </c>
      <c r="Y13" s="8"/>
      <c r="Z13" s="8"/>
      <c r="AA13" s="13">
        <f t="shared" si="2"/>
        <v>7.4724029483792948E-3</v>
      </c>
      <c r="AB13" s="14">
        <f t="shared" si="3"/>
        <v>7.4724029483792948E-3</v>
      </c>
      <c r="AC13" s="13">
        <f t="shared" si="4"/>
        <v>7.4724029483792948E-3</v>
      </c>
      <c r="AD13" s="14">
        <f t="shared" si="5"/>
        <v>1.494480589675859E-2</v>
      </c>
      <c r="AE13" s="13">
        <f t="shared" si="6"/>
        <v>7.4724029483792948E-3</v>
      </c>
      <c r="AF13" s="14">
        <f t="shared" si="7"/>
        <v>2.2417208845137888E-2</v>
      </c>
      <c r="AG13" s="13">
        <f t="shared" si="8"/>
        <v>7.4724029483792948E-3</v>
      </c>
      <c r="AH13" s="14">
        <f t="shared" si="9"/>
        <v>2.9889611793517179E-2</v>
      </c>
      <c r="AI13" s="13">
        <f t="shared" si="10"/>
        <v>0</v>
      </c>
      <c r="AJ13" s="14">
        <f t="shared" si="11"/>
        <v>0</v>
      </c>
      <c r="AK13" s="13">
        <f t="shared" si="12"/>
        <v>0</v>
      </c>
      <c r="AL13" s="14">
        <f t="shared" si="13"/>
        <v>0</v>
      </c>
      <c r="AM13" s="13">
        <f t="shared" si="14"/>
        <v>0</v>
      </c>
      <c r="AN13" s="14">
        <f t="shared" si="15"/>
        <v>0</v>
      </c>
      <c r="AO13" s="13">
        <f t="shared" si="16"/>
        <v>0</v>
      </c>
      <c r="AP13" s="14">
        <f t="shared" si="17"/>
        <v>0</v>
      </c>
      <c r="AQ13" s="13">
        <f t="shared" si="18"/>
        <v>0</v>
      </c>
      <c r="AR13" s="14">
        <f t="shared" si="19"/>
        <v>0</v>
      </c>
      <c r="AS13" s="13">
        <f t="shared" si="20"/>
        <v>0</v>
      </c>
      <c r="AT13" s="14">
        <f t="shared" si="21"/>
        <v>0</v>
      </c>
    </row>
    <row r="14" spans="1:46">
      <c r="A14" s="32">
        <v>3</v>
      </c>
      <c r="B14" s="33" t="s">
        <v>41</v>
      </c>
      <c r="C14" s="34">
        <f>'[1]ORÇAMENTO GLOBAL'!$J$50</f>
        <v>88257.41</v>
      </c>
      <c r="D14" s="42">
        <f t="shared" si="0"/>
        <v>0.246976409059112</v>
      </c>
      <c r="E14" s="35">
        <v>25</v>
      </c>
      <c r="F14" s="35">
        <f t="shared" si="1"/>
        <v>25</v>
      </c>
      <c r="G14" s="35">
        <v>25</v>
      </c>
      <c r="H14" s="35">
        <f t="shared" si="22"/>
        <v>50</v>
      </c>
      <c r="I14" s="35">
        <v>25</v>
      </c>
      <c r="J14" s="35">
        <f t="shared" si="23"/>
        <v>75</v>
      </c>
      <c r="K14" s="35">
        <v>25</v>
      </c>
      <c r="L14" s="35">
        <f t="shared" si="24"/>
        <v>100</v>
      </c>
      <c r="M14" s="35">
        <v>0</v>
      </c>
      <c r="N14" s="35">
        <f t="shared" si="25"/>
        <v>0</v>
      </c>
      <c r="O14" s="35">
        <v>0</v>
      </c>
      <c r="P14" s="35">
        <f t="shared" si="26"/>
        <v>0</v>
      </c>
      <c r="Q14" s="35">
        <v>0</v>
      </c>
      <c r="R14" s="35">
        <f t="shared" si="27"/>
        <v>0</v>
      </c>
      <c r="S14" s="35">
        <v>0</v>
      </c>
      <c r="T14" s="35">
        <f t="shared" si="28"/>
        <v>0</v>
      </c>
      <c r="U14" s="35"/>
      <c r="V14" s="35">
        <f t="shared" si="29"/>
        <v>0</v>
      </c>
      <c r="W14" s="35"/>
      <c r="X14" s="35">
        <f t="shared" si="30"/>
        <v>0</v>
      </c>
      <c r="Y14" s="8"/>
      <c r="Z14" s="8"/>
      <c r="AA14" s="13">
        <f t="shared" si="2"/>
        <v>6.1744102264778E-2</v>
      </c>
      <c r="AB14" s="14">
        <f t="shared" si="3"/>
        <v>6.1744102264778E-2</v>
      </c>
      <c r="AC14" s="13">
        <f t="shared" si="4"/>
        <v>6.1744102264778E-2</v>
      </c>
      <c r="AD14" s="14">
        <f t="shared" si="5"/>
        <v>0.123488204529556</v>
      </c>
      <c r="AE14" s="13">
        <f t="shared" si="6"/>
        <v>6.1744102264778E-2</v>
      </c>
      <c r="AF14" s="14">
        <f t="shared" si="7"/>
        <v>0.18523230679433397</v>
      </c>
      <c r="AG14" s="13">
        <f t="shared" si="8"/>
        <v>6.1744102264778E-2</v>
      </c>
      <c r="AH14" s="14">
        <f t="shared" si="9"/>
        <v>0.246976409059112</v>
      </c>
      <c r="AI14" s="13">
        <f t="shared" si="10"/>
        <v>0</v>
      </c>
      <c r="AJ14" s="14">
        <f t="shared" si="11"/>
        <v>0</v>
      </c>
      <c r="AK14" s="13">
        <f t="shared" si="12"/>
        <v>0</v>
      </c>
      <c r="AL14" s="14">
        <f t="shared" si="13"/>
        <v>0</v>
      </c>
      <c r="AM14" s="13">
        <f t="shared" si="14"/>
        <v>0</v>
      </c>
      <c r="AN14" s="14">
        <f t="shared" si="15"/>
        <v>0</v>
      </c>
      <c r="AO14" s="13">
        <f t="shared" si="16"/>
        <v>0</v>
      </c>
      <c r="AP14" s="14">
        <f t="shared" si="17"/>
        <v>0</v>
      </c>
      <c r="AQ14" s="13">
        <f t="shared" si="18"/>
        <v>0</v>
      </c>
      <c r="AR14" s="14">
        <f t="shared" si="19"/>
        <v>0</v>
      </c>
      <c r="AS14" s="13">
        <f t="shared" si="20"/>
        <v>0</v>
      </c>
      <c r="AT14" s="14">
        <f t="shared" si="21"/>
        <v>0</v>
      </c>
    </row>
    <row r="15" spans="1:46">
      <c r="A15" s="32">
        <v>4</v>
      </c>
      <c r="B15" s="33" t="s">
        <v>47</v>
      </c>
      <c r="C15" s="34">
        <f>'[1]ORÇAMENTO GLOBAL'!$J$56</f>
        <v>173289.84</v>
      </c>
      <c r="D15" s="42">
        <f t="shared" si="0"/>
        <v>0.48492814835182751</v>
      </c>
      <c r="E15" s="35">
        <v>25</v>
      </c>
      <c r="F15" s="35">
        <f t="shared" si="1"/>
        <v>25</v>
      </c>
      <c r="G15" s="35">
        <v>25</v>
      </c>
      <c r="H15" s="35">
        <f t="shared" si="22"/>
        <v>50</v>
      </c>
      <c r="I15" s="35">
        <v>25</v>
      </c>
      <c r="J15" s="35">
        <f t="shared" si="23"/>
        <v>75</v>
      </c>
      <c r="K15" s="35">
        <v>25</v>
      </c>
      <c r="L15" s="35">
        <f t="shared" si="24"/>
        <v>100</v>
      </c>
      <c r="M15" s="35">
        <v>0</v>
      </c>
      <c r="N15" s="35">
        <f t="shared" si="25"/>
        <v>0</v>
      </c>
      <c r="O15" s="35">
        <v>0</v>
      </c>
      <c r="P15" s="35">
        <f t="shared" si="26"/>
        <v>0</v>
      </c>
      <c r="Q15" s="35">
        <v>0</v>
      </c>
      <c r="R15" s="35">
        <f t="shared" si="27"/>
        <v>0</v>
      </c>
      <c r="S15" s="35">
        <v>0</v>
      </c>
      <c r="T15" s="35">
        <f t="shared" si="28"/>
        <v>0</v>
      </c>
      <c r="U15" s="35"/>
      <c r="V15" s="35">
        <f t="shared" si="29"/>
        <v>0</v>
      </c>
      <c r="W15" s="35"/>
      <c r="X15" s="35">
        <f t="shared" si="30"/>
        <v>0</v>
      </c>
      <c r="Y15" s="8"/>
      <c r="Z15" s="8"/>
      <c r="AA15" s="13">
        <f t="shared" si="2"/>
        <v>0.12123203708795688</v>
      </c>
      <c r="AB15" s="14">
        <f t="shared" si="3"/>
        <v>0.12123203708795688</v>
      </c>
      <c r="AC15" s="13">
        <f t="shared" si="4"/>
        <v>0.12123203708795688</v>
      </c>
      <c r="AD15" s="14">
        <f t="shared" si="5"/>
        <v>0.24246407417591376</v>
      </c>
      <c r="AE15" s="13">
        <f t="shared" si="6"/>
        <v>0.12123203708795688</v>
      </c>
      <c r="AF15" s="14">
        <f t="shared" si="7"/>
        <v>0.36369611126387064</v>
      </c>
      <c r="AG15" s="13">
        <f t="shared" si="8"/>
        <v>0.12123203708795688</v>
      </c>
      <c r="AH15" s="14">
        <f t="shared" si="9"/>
        <v>0.48492814835182751</v>
      </c>
      <c r="AI15" s="13">
        <f t="shared" si="10"/>
        <v>0</v>
      </c>
      <c r="AJ15" s="14">
        <f t="shared" si="11"/>
        <v>0</v>
      </c>
      <c r="AK15" s="13">
        <f t="shared" si="12"/>
        <v>0</v>
      </c>
      <c r="AL15" s="14">
        <f t="shared" si="13"/>
        <v>0</v>
      </c>
      <c r="AM15" s="13">
        <f t="shared" si="14"/>
        <v>0</v>
      </c>
      <c r="AN15" s="14">
        <f t="shared" si="15"/>
        <v>0</v>
      </c>
      <c r="AO15" s="13">
        <f t="shared" si="16"/>
        <v>0</v>
      </c>
      <c r="AP15" s="14">
        <f t="shared" si="17"/>
        <v>0</v>
      </c>
      <c r="AQ15" s="13">
        <f t="shared" si="18"/>
        <v>0</v>
      </c>
      <c r="AR15" s="14">
        <f t="shared" si="19"/>
        <v>0</v>
      </c>
      <c r="AS15" s="13">
        <f t="shared" si="20"/>
        <v>0</v>
      </c>
      <c r="AT15" s="14">
        <f t="shared" si="21"/>
        <v>0</v>
      </c>
    </row>
    <row r="16" spans="1:46">
      <c r="A16" s="32">
        <v>5</v>
      </c>
      <c r="B16" s="33" t="s">
        <v>48</v>
      </c>
      <c r="C16" s="34">
        <f>'[1]ORÇAMENTO GLOBAL'!$J$62</f>
        <v>676.93</v>
      </c>
      <c r="D16" s="42">
        <f t="shared" si="0"/>
        <v>1.8942969274124933E-3</v>
      </c>
      <c r="E16" s="37">
        <v>50</v>
      </c>
      <c r="F16" s="35">
        <f t="shared" si="1"/>
        <v>50</v>
      </c>
      <c r="G16" s="38">
        <v>50</v>
      </c>
      <c r="H16" s="35">
        <f t="shared" si="22"/>
        <v>100</v>
      </c>
      <c r="I16" s="35"/>
      <c r="J16" s="35">
        <f t="shared" si="23"/>
        <v>0</v>
      </c>
      <c r="K16" s="35"/>
      <c r="L16" s="35">
        <f t="shared" si="24"/>
        <v>0</v>
      </c>
      <c r="M16" s="35"/>
      <c r="N16" s="35">
        <f t="shared" si="25"/>
        <v>0</v>
      </c>
      <c r="O16" s="35">
        <v>0</v>
      </c>
      <c r="P16" s="35">
        <f t="shared" si="26"/>
        <v>0</v>
      </c>
      <c r="Q16" s="35">
        <v>0</v>
      </c>
      <c r="R16" s="35">
        <f t="shared" si="27"/>
        <v>0</v>
      </c>
      <c r="S16" s="35">
        <v>0</v>
      </c>
      <c r="T16" s="35">
        <f t="shared" si="28"/>
        <v>0</v>
      </c>
      <c r="U16" s="35"/>
      <c r="V16" s="35">
        <f t="shared" si="29"/>
        <v>0</v>
      </c>
      <c r="W16" s="35"/>
      <c r="X16" s="35">
        <f t="shared" si="30"/>
        <v>0</v>
      </c>
      <c r="Y16" s="8"/>
      <c r="Z16" s="8"/>
      <c r="AA16" s="13">
        <f t="shared" si="2"/>
        <v>9.4714846370624666E-4</v>
      </c>
      <c r="AB16" s="14">
        <f t="shared" si="3"/>
        <v>9.4714846370624666E-4</v>
      </c>
      <c r="AC16" s="13">
        <f t="shared" si="4"/>
        <v>9.4714846370624666E-4</v>
      </c>
      <c r="AD16" s="14">
        <f t="shared" si="5"/>
        <v>1.8942969274124933E-3</v>
      </c>
      <c r="AE16" s="13">
        <f t="shared" si="6"/>
        <v>0</v>
      </c>
      <c r="AF16" s="14">
        <f t="shared" si="7"/>
        <v>0</v>
      </c>
      <c r="AG16" s="13">
        <f t="shared" si="8"/>
        <v>0</v>
      </c>
      <c r="AH16" s="14">
        <f t="shared" si="9"/>
        <v>0</v>
      </c>
      <c r="AI16" s="13">
        <f t="shared" si="10"/>
        <v>0</v>
      </c>
      <c r="AJ16" s="14">
        <f t="shared" si="11"/>
        <v>0</v>
      </c>
      <c r="AK16" s="13">
        <f t="shared" si="12"/>
        <v>0</v>
      </c>
      <c r="AL16" s="14">
        <f t="shared" si="13"/>
        <v>0</v>
      </c>
      <c r="AM16" s="13">
        <f t="shared" si="14"/>
        <v>0</v>
      </c>
      <c r="AN16" s="14">
        <f t="shared" si="15"/>
        <v>0</v>
      </c>
      <c r="AO16" s="13">
        <f t="shared" si="16"/>
        <v>0</v>
      </c>
      <c r="AP16" s="14">
        <f t="shared" si="17"/>
        <v>0</v>
      </c>
      <c r="AQ16" s="13">
        <f t="shared" si="18"/>
        <v>0</v>
      </c>
      <c r="AR16" s="14">
        <f t="shared" si="19"/>
        <v>0</v>
      </c>
      <c r="AS16" s="13">
        <f t="shared" si="20"/>
        <v>0</v>
      </c>
      <c r="AT16" s="14">
        <f t="shared" si="21"/>
        <v>0</v>
      </c>
    </row>
    <row r="17" spans="1:46">
      <c r="A17" s="32">
        <v>6</v>
      </c>
      <c r="B17" s="33" t="s">
        <v>49</v>
      </c>
      <c r="C17" s="34">
        <f>'[1]ORÇAMENTO GLOBAL'!$J$72</f>
        <v>43377.22</v>
      </c>
      <c r="D17" s="42">
        <f t="shared" si="0"/>
        <v>0.12138527553173262</v>
      </c>
      <c r="E17" s="37"/>
      <c r="F17" s="35">
        <f t="shared" si="1"/>
        <v>0</v>
      </c>
      <c r="G17" s="38">
        <v>33</v>
      </c>
      <c r="H17" s="35">
        <f t="shared" si="22"/>
        <v>33</v>
      </c>
      <c r="I17" s="35">
        <v>33</v>
      </c>
      <c r="J17" s="35">
        <f t="shared" si="23"/>
        <v>66</v>
      </c>
      <c r="K17" s="35">
        <v>34</v>
      </c>
      <c r="L17" s="35">
        <f t="shared" si="24"/>
        <v>100</v>
      </c>
      <c r="M17" s="35"/>
      <c r="N17" s="35">
        <f t="shared" si="25"/>
        <v>0</v>
      </c>
      <c r="O17" s="35">
        <v>0</v>
      </c>
      <c r="P17" s="35">
        <f t="shared" si="26"/>
        <v>0</v>
      </c>
      <c r="Q17" s="35">
        <v>0</v>
      </c>
      <c r="R17" s="35">
        <f t="shared" si="27"/>
        <v>0</v>
      </c>
      <c r="S17" s="35">
        <v>0</v>
      </c>
      <c r="T17" s="35">
        <f t="shared" si="28"/>
        <v>0</v>
      </c>
      <c r="U17" s="35"/>
      <c r="V17" s="35">
        <f t="shared" si="29"/>
        <v>0</v>
      </c>
      <c r="W17" s="35"/>
      <c r="X17" s="35">
        <f t="shared" si="30"/>
        <v>0</v>
      </c>
      <c r="Y17" s="8"/>
      <c r="Z17" s="8"/>
      <c r="AA17" s="13">
        <f t="shared" si="2"/>
        <v>0</v>
      </c>
      <c r="AB17" s="14">
        <f t="shared" si="3"/>
        <v>0</v>
      </c>
      <c r="AC17" s="13">
        <f t="shared" si="4"/>
        <v>4.0057140925471767E-2</v>
      </c>
      <c r="AD17" s="14">
        <f t="shared" si="5"/>
        <v>4.0057140925471767E-2</v>
      </c>
      <c r="AE17" s="13">
        <f t="shared" si="6"/>
        <v>4.0057140925471767E-2</v>
      </c>
      <c r="AF17" s="14">
        <f t="shared" si="7"/>
        <v>8.0114281850943533E-2</v>
      </c>
      <c r="AG17" s="13">
        <f t="shared" si="8"/>
        <v>4.1270993680789091E-2</v>
      </c>
      <c r="AH17" s="14">
        <f t="shared" si="9"/>
        <v>0.12138527553173262</v>
      </c>
      <c r="AI17" s="13">
        <f t="shared" si="10"/>
        <v>0</v>
      </c>
      <c r="AJ17" s="14">
        <f t="shared" si="11"/>
        <v>0</v>
      </c>
      <c r="AK17" s="13">
        <f t="shared" si="12"/>
        <v>0</v>
      </c>
      <c r="AL17" s="14">
        <f t="shared" si="13"/>
        <v>0</v>
      </c>
      <c r="AM17" s="13">
        <f t="shared" si="14"/>
        <v>0</v>
      </c>
      <c r="AN17" s="14">
        <f t="shared" si="15"/>
        <v>0</v>
      </c>
      <c r="AO17" s="13">
        <f t="shared" si="16"/>
        <v>0</v>
      </c>
      <c r="AP17" s="14">
        <f t="shared" si="17"/>
        <v>0</v>
      </c>
      <c r="AQ17" s="13">
        <f t="shared" si="18"/>
        <v>0</v>
      </c>
      <c r="AR17" s="14">
        <f t="shared" si="19"/>
        <v>0</v>
      </c>
      <c r="AS17" s="13">
        <f t="shared" si="20"/>
        <v>0</v>
      </c>
      <c r="AT17" s="14">
        <f t="shared" si="21"/>
        <v>0</v>
      </c>
    </row>
    <row r="18" spans="1:46">
      <c r="A18" s="32">
        <v>7</v>
      </c>
      <c r="B18" s="33" t="s">
        <v>50</v>
      </c>
      <c r="C18" s="34">
        <f>'[1]ORÇAMENTO GLOBAL'!$J$84</f>
        <v>40200.660000000003</v>
      </c>
      <c r="D18" s="36">
        <f t="shared" si="0"/>
        <v>0.11249610257774709</v>
      </c>
      <c r="E18" s="44"/>
      <c r="F18" s="45">
        <f t="shared" si="1"/>
        <v>0</v>
      </c>
      <c r="G18" s="46">
        <v>33</v>
      </c>
      <c r="H18" s="45">
        <f t="shared" si="22"/>
        <v>33</v>
      </c>
      <c r="I18" s="45">
        <v>33</v>
      </c>
      <c r="J18" s="45">
        <f t="shared" si="23"/>
        <v>66</v>
      </c>
      <c r="K18" s="45">
        <v>34</v>
      </c>
      <c r="L18" s="45">
        <f t="shared" si="24"/>
        <v>100</v>
      </c>
      <c r="M18" s="35"/>
      <c r="N18" s="35">
        <f t="shared" si="25"/>
        <v>0</v>
      </c>
      <c r="O18" s="35">
        <v>0</v>
      </c>
      <c r="P18" s="35">
        <f t="shared" si="26"/>
        <v>0</v>
      </c>
      <c r="Q18" s="35">
        <v>0</v>
      </c>
      <c r="R18" s="35">
        <f t="shared" si="27"/>
        <v>0</v>
      </c>
      <c r="S18" s="35">
        <v>0</v>
      </c>
      <c r="T18" s="35">
        <f t="shared" si="28"/>
        <v>0</v>
      </c>
      <c r="U18" s="35"/>
      <c r="V18" s="35">
        <f t="shared" si="29"/>
        <v>0</v>
      </c>
      <c r="W18" s="35"/>
      <c r="X18" s="35">
        <f t="shared" si="30"/>
        <v>0</v>
      </c>
      <c r="Y18" s="8"/>
      <c r="Z18" s="8"/>
      <c r="AA18" s="13">
        <f t="shared" si="2"/>
        <v>0</v>
      </c>
      <c r="AB18" s="14">
        <f t="shared" si="3"/>
        <v>0</v>
      </c>
      <c r="AC18" s="13">
        <f t="shared" si="4"/>
        <v>3.7123713850656541E-2</v>
      </c>
      <c r="AD18" s="14">
        <f t="shared" si="5"/>
        <v>3.7123713850656541E-2</v>
      </c>
      <c r="AE18" s="13">
        <f t="shared" si="6"/>
        <v>3.7123713850656541E-2</v>
      </c>
      <c r="AF18" s="14">
        <f t="shared" si="7"/>
        <v>7.4247427701313082E-2</v>
      </c>
      <c r="AG18" s="13">
        <f t="shared" si="8"/>
        <v>3.8248674876434012E-2</v>
      </c>
      <c r="AH18" s="14">
        <f t="shared" si="9"/>
        <v>0.11249610257774709</v>
      </c>
      <c r="AI18" s="13">
        <f t="shared" si="10"/>
        <v>0</v>
      </c>
      <c r="AJ18" s="14">
        <f t="shared" si="11"/>
        <v>0</v>
      </c>
      <c r="AK18" s="13">
        <f t="shared" si="12"/>
        <v>0</v>
      </c>
      <c r="AL18" s="14">
        <f t="shared" si="13"/>
        <v>0</v>
      </c>
      <c r="AM18" s="13">
        <f t="shared" si="14"/>
        <v>0</v>
      </c>
      <c r="AN18" s="14">
        <f t="shared" si="15"/>
        <v>0</v>
      </c>
      <c r="AO18" s="13">
        <f t="shared" si="16"/>
        <v>0</v>
      </c>
      <c r="AP18" s="14">
        <f t="shared" si="17"/>
        <v>0</v>
      </c>
      <c r="AQ18" s="13">
        <f t="shared" si="18"/>
        <v>0</v>
      </c>
      <c r="AR18" s="14">
        <f t="shared" si="19"/>
        <v>0</v>
      </c>
      <c r="AS18" s="13">
        <f t="shared" si="20"/>
        <v>0</v>
      </c>
      <c r="AT18" s="14">
        <f t="shared" si="21"/>
        <v>0</v>
      </c>
    </row>
    <row r="19" spans="1:46" ht="6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AA19" s="13"/>
      <c r="AB19" s="14"/>
      <c r="AC19" s="13"/>
      <c r="AD19" s="14"/>
    </row>
    <row r="20" spans="1:46">
      <c r="A20" s="57" t="s">
        <v>35</v>
      </c>
      <c r="B20" s="57"/>
      <c r="C20" s="39">
        <f>SUM(C12:C18)</f>
        <v>357351.58000000007</v>
      </c>
      <c r="D20" s="40">
        <f>SUM(D12:D18)</f>
        <v>0.99999999999999978</v>
      </c>
      <c r="E20" s="63">
        <f>AA21</f>
        <v>19.382584652347134</v>
      </c>
      <c r="F20" s="63"/>
      <c r="G20" s="63">
        <f t="shared" ref="G20:W20" si="31">AC21</f>
        <v>26.857654554094871</v>
      </c>
      <c r="H20" s="63"/>
      <c r="I20" s="63">
        <f t="shared" si="31"/>
        <v>26.762939707724247</v>
      </c>
      <c r="J20" s="63"/>
      <c r="K20" s="63">
        <f t="shared" si="31"/>
        <v>26.996821085833727</v>
      </c>
      <c r="L20" s="63"/>
      <c r="M20" s="63">
        <f t="shared" si="31"/>
        <v>0</v>
      </c>
      <c r="N20" s="63"/>
      <c r="O20" s="63">
        <f t="shared" si="31"/>
        <v>0</v>
      </c>
      <c r="P20" s="63"/>
      <c r="Q20" s="63">
        <f t="shared" si="31"/>
        <v>0</v>
      </c>
      <c r="R20" s="63"/>
      <c r="S20" s="63">
        <f t="shared" si="31"/>
        <v>0</v>
      </c>
      <c r="T20" s="63"/>
      <c r="U20" s="64">
        <f t="shared" si="31"/>
        <v>0</v>
      </c>
      <c r="V20" s="58"/>
      <c r="W20" s="58">
        <f t="shared" si="31"/>
        <v>0</v>
      </c>
      <c r="X20" s="58"/>
      <c r="AA20" s="15">
        <f t="shared" ref="AA20:AT20" si="32">SUM(AA12:AA18)</f>
        <v>0.19382584652347135</v>
      </c>
      <c r="AB20" s="15">
        <f t="shared" si="32"/>
        <v>0.19382584652347135</v>
      </c>
      <c r="AC20" s="15">
        <f t="shared" si="32"/>
        <v>0.26857654554094873</v>
      </c>
      <c r="AD20" s="15">
        <f t="shared" si="32"/>
        <v>0.45997223630576917</v>
      </c>
      <c r="AE20" s="15">
        <f t="shared" si="32"/>
        <v>0.26762939707724248</v>
      </c>
      <c r="AF20" s="15">
        <f t="shared" si="32"/>
        <v>0.72570733645559915</v>
      </c>
      <c r="AG20" s="15">
        <f t="shared" si="32"/>
        <v>0.26996821085833728</v>
      </c>
      <c r="AH20" s="15">
        <f t="shared" si="32"/>
        <v>0.99567554731393648</v>
      </c>
      <c r="AI20" s="15">
        <f t="shared" si="32"/>
        <v>0</v>
      </c>
      <c r="AJ20" s="15">
        <f t="shared" si="32"/>
        <v>0</v>
      </c>
      <c r="AK20" s="15">
        <f t="shared" si="32"/>
        <v>0</v>
      </c>
      <c r="AL20" s="15">
        <f t="shared" si="32"/>
        <v>0</v>
      </c>
      <c r="AM20" s="15">
        <f t="shared" si="32"/>
        <v>0</v>
      </c>
      <c r="AN20" s="15">
        <f t="shared" si="32"/>
        <v>0</v>
      </c>
      <c r="AO20" s="15">
        <f t="shared" si="32"/>
        <v>0</v>
      </c>
      <c r="AP20" s="15">
        <f t="shared" si="32"/>
        <v>0</v>
      </c>
      <c r="AQ20" s="15">
        <f t="shared" si="32"/>
        <v>0</v>
      </c>
      <c r="AR20" s="15">
        <f t="shared" si="32"/>
        <v>0</v>
      </c>
      <c r="AS20" s="15">
        <f t="shared" si="32"/>
        <v>0</v>
      </c>
      <c r="AT20" s="15">
        <f t="shared" si="32"/>
        <v>0</v>
      </c>
    </row>
    <row r="21" spans="1:46">
      <c r="A21" s="57" t="s">
        <v>34</v>
      </c>
      <c r="B21" s="57"/>
      <c r="C21" s="51"/>
      <c r="D21" s="52"/>
      <c r="E21" s="60">
        <f>(E20/100)*$C$20</f>
        <v>69263.972500000003</v>
      </c>
      <c r="F21" s="60"/>
      <c r="G21" s="60">
        <f>(G20/100)*$C$20</f>
        <v>95976.252900000007</v>
      </c>
      <c r="H21" s="60"/>
      <c r="I21" s="60">
        <f t="shared" ref="I21" si="33">(I20/100)*$C$20</f>
        <v>95637.787899999996</v>
      </c>
      <c r="J21" s="60"/>
      <c r="K21" s="60">
        <f t="shared" ref="K21" si="34">(K20/100)*$C$20</f>
        <v>96473.566699999996</v>
      </c>
      <c r="L21" s="60"/>
      <c r="M21" s="60">
        <f t="shared" ref="M21" si="35">(M20/100)*$C$20</f>
        <v>0</v>
      </c>
      <c r="N21" s="60"/>
      <c r="O21" s="60">
        <f t="shared" ref="O21" si="36">(O20/100)*$C$20</f>
        <v>0</v>
      </c>
      <c r="P21" s="60"/>
      <c r="Q21" s="60">
        <f t="shared" ref="Q21" si="37">(Q20/100)*$C$20</f>
        <v>0</v>
      </c>
      <c r="R21" s="60"/>
      <c r="S21" s="60">
        <f t="shared" ref="S21" si="38">(S20/100)*$C$20</f>
        <v>0</v>
      </c>
      <c r="T21" s="60"/>
      <c r="U21" s="61">
        <f t="shared" ref="U21" si="39">(U20/100)*$C$20</f>
        <v>0</v>
      </c>
      <c r="V21" s="62"/>
      <c r="W21" s="62">
        <f t="shared" ref="W21" si="40">(W20/100)*$C$20</f>
        <v>0</v>
      </c>
      <c r="X21" s="62"/>
      <c r="AA21" s="15">
        <f>AA20*100</f>
        <v>19.382584652347134</v>
      </c>
      <c r="AB21" s="15">
        <f t="shared" ref="AB21:AT21" si="41">AB20*100</f>
        <v>19.382584652347134</v>
      </c>
      <c r="AC21" s="15">
        <f t="shared" si="41"/>
        <v>26.857654554094871</v>
      </c>
      <c r="AD21" s="15">
        <f t="shared" si="41"/>
        <v>45.997223630576919</v>
      </c>
      <c r="AE21" s="15">
        <f t="shared" si="41"/>
        <v>26.762939707724247</v>
      </c>
      <c r="AF21" s="15">
        <f t="shared" si="41"/>
        <v>72.570733645559912</v>
      </c>
      <c r="AG21" s="15">
        <f t="shared" si="41"/>
        <v>26.996821085833727</v>
      </c>
      <c r="AH21" s="15">
        <f t="shared" si="41"/>
        <v>99.567554731393642</v>
      </c>
      <c r="AI21" s="15">
        <f t="shared" si="41"/>
        <v>0</v>
      </c>
      <c r="AJ21" s="15">
        <f t="shared" si="41"/>
        <v>0</v>
      </c>
      <c r="AK21" s="15">
        <f t="shared" si="41"/>
        <v>0</v>
      </c>
      <c r="AL21" s="15">
        <f t="shared" si="41"/>
        <v>0</v>
      </c>
      <c r="AM21" s="15">
        <f t="shared" si="41"/>
        <v>0</v>
      </c>
      <c r="AN21" s="15">
        <f t="shared" si="41"/>
        <v>0</v>
      </c>
      <c r="AO21" s="15">
        <f t="shared" si="41"/>
        <v>0</v>
      </c>
      <c r="AP21" s="15">
        <f t="shared" si="41"/>
        <v>0</v>
      </c>
      <c r="AQ21" s="15">
        <f t="shared" si="41"/>
        <v>0</v>
      </c>
      <c r="AR21" s="15">
        <f t="shared" si="41"/>
        <v>0</v>
      </c>
      <c r="AS21" s="15">
        <f t="shared" si="41"/>
        <v>0</v>
      </c>
      <c r="AT21" s="15">
        <f t="shared" si="41"/>
        <v>0</v>
      </c>
    </row>
    <row r="22" spans="1:46">
      <c r="A22" s="57" t="s">
        <v>36</v>
      </c>
      <c r="B22" s="57"/>
      <c r="C22" s="51"/>
      <c r="D22" s="52"/>
      <c r="E22" s="56">
        <f>AB21</f>
        <v>19.382584652347134</v>
      </c>
      <c r="F22" s="56"/>
      <c r="G22" s="56">
        <f>E22+G20</f>
        <v>46.240239206442006</v>
      </c>
      <c r="H22" s="56"/>
      <c r="I22" s="56">
        <f>IF((G22=100),0,G22+I20)</f>
        <v>73.003178914166256</v>
      </c>
      <c r="J22" s="56"/>
      <c r="K22" s="56">
        <f>IF((I22=100),0,I22+K20)</f>
        <v>99.999999999999986</v>
      </c>
      <c r="L22" s="56"/>
      <c r="M22" s="56">
        <f>IF((K22=100),0,K22+M20)</f>
        <v>0</v>
      </c>
      <c r="N22" s="56"/>
      <c r="O22" s="56">
        <f>IF((M22=100),0,M22+O20)</f>
        <v>0</v>
      </c>
      <c r="P22" s="56"/>
      <c r="Q22" s="56">
        <f>IF((O22=100),0,O22+Q20)</f>
        <v>0</v>
      </c>
      <c r="R22" s="56"/>
      <c r="S22" s="56">
        <f>IF((Q22=100),0,Q22+S20)</f>
        <v>0</v>
      </c>
      <c r="T22" s="56"/>
      <c r="U22" s="54">
        <f>IF((S22=100),0,S22+U20)</f>
        <v>0</v>
      </c>
      <c r="V22" s="55"/>
      <c r="W22" s="59">
        <f>IF((U22=100),0,U22+W20)</f>
        <v>0</v>
      </c>
      <c r="X22" s="55"/>
    </row>
    <row r="23" spans="1:46">
      <c r="A23" s="57" t="s">
        <v>37</v>
      </c>
      <c r="B23" s="57"/>
      <c r="C23" s="51"/>
      <c r="D23" s="52"/>
      <c r="E23" s="53">
        <f>(E22/100)*$C$20</f>
        <v>69263.972500000003</v>
      </c>
      <c r="F23" s="53"/>
      <c r="G23" s="53">
        <f t="shared" ref="G23" si="42">(G22/100)*$C$20</f>
        <v>165240.22540000002</v>
      </c>
      <c r="H23" s="53"/>
      <c r="I23" s="53">
        <f t="shared" ref="I23" si="43">(I22/100)*$C$20</f>
        <v>260878.01330000002</v>
      </c>
      <c r="J23" s="53"/>
      <c r="K23" s="53">
        <f t="shared" ref="K23" si="44">(K22/100)*$C$20</f>
        <v>357351.58</v>
      </c>
      <c r="L23" s="53"/>
      <c r="M23" s="53">
        <f t="shared" ref="M23" si="45">(M22/100)*$C$20</f>
        <v>0</v>
      </c>
      <c r="N23" s="53"/>
      <c r="O23" s="53">
        <f t="shared" ref="O23" si="46">(O22/100)*$C$20</f>
        <v>0</v>
      </c>
      <c r="P23" s="53"/>
      <c r="Q23" s="53">
        <f t="shared" ref="Q23" si="47">(Q22/100)*$C$20</f>
        <v>0</v>
      </c>
      <c r="R23" s="53"/>
      <c r="S23" s="53">
        <f t="shared" ref="S23" si="48">(S22/100)*$C$20</f>
        <v>0</v>
      </c>
      <c r="T23" s="53"/>
      <c r="U23" s="49">
        <f t="shared" ref="U23" si="49">(U22/100)*$C$20</f>
        <v>0</v>
      </c>
      <c r="V23" s="50"/>
      <c r="W23" s="50">
        <f t="shared" ref="W23" si="50">(W22/100)*$C$20</f>
        <v>0</v>
      </c>
      <c r="X23" s="50"/>
    </row>
    <row r="24" spans="1:46">
      <c r="A24" s="24"/>
      <c r="B24" s="24"/>
      <c r="C24" s="20"/>
      <c r="D24" s="20"/>
      <c r="E24" s="20"/>
      <c r="F24" s="20"/>
      <c r="G24" s="19"/>
      <c r="H24" s="19"/>
      <c r="I24" s="18"/>
    </row>
    <row r="25" spans="1:46">
      <c r="A25" s="17" t="s">
        <v>51</v>
      </c>
      <c r="B25" s="20"/>
      <c r="C25" s="20"/>
      <c r="D25" s="20"/>
      <c r="E25" s="20"/>
      <c r="F25" s="1"/>
    </row>
    <row r="26" spans="1:46">
      <c r="A26" s="17"/>
      <c r="B26" s="17"/>
      <c r="C26" s="17"/>
      <c r="D26" s="17"/>
      <c r="E26" s="17"/>
      <c r="H26" s="21"/>
      <c r="I26" s="21"/>
      <c r="J26" s="21"/>
      <c r="K26" s="21"/>
      <c r="L26" s="21"/>
      <c r="M26" s="21"/>
      <c r="N26" s="21"/>
    </row>
    <row r="27" spans="1:46">
      <c r="A27" s="17"/>
      <c r="B27" s="17"/>
      <c r="C27" s="17"/>
      <c r="D27" s="17"/>
      <c r="E27" s="25"/>
      <c r="F27" s="25"/>
      <c r="H27" s="23"/>
      <c r="I27" s="23"/>
      <c r="J27" s="23"/>
      <c r="K27" s="23"/>
      <c r="L27" s="23"/>
      <c r="M27" s="23"/>
      <c r="N27" s="23"/>
    </row>
    <row r="28" spans="1:46">
      <c r="A28" s="21" t="s">
        <v>33</v>
      </c>
      <c r="B28" s="17"/>
      <c r="C28" s="17"/>
      <c r="D28" s="17"/>
      <c r="E28" s="17"/>
      <c r="H28" s="22"/>
      <c r="I28" s="22"/>
      <c r="J28" s="22"/>
      <c r="K28" s="22"/>
      <c r="L28" s="22"/>
      <c r="M28" s="22"/>
      <c r="N28" s="22"/>
    </row>
    <row r="29" spans="1:46">
      <c r="A29" s="23" t="s">
        <v>30</v>
      </c>
      <c r="B29" s="17"/>
      <c r="C29" s="17"/>
      <c r="D29" s="17"/>
      <c r="E29" s="17"/>
      <c r="H29" s="22"/>
      <c r="I29" s="22"/>
      <c r="J29" s="22"/>
      <c r="K29" s="22"/>
      <c r="L29" s="22"/>
      <c r="M29" s="22"/>
      <c r="N29" s="22"/>
    </row>
    <row r="30" spans="1:46">
      <c r="A30" s="22" t="s">
        <v>32</v>
      </c>
      <c r="K30" s="22"/>
      <c r="L30" s="22"/>
      <c r="M30" s="22"/>
    </row>
    <row r="31" spans="1:46">
      <c r="A31" s="22" t="s">
        <v>31</v>
      </c>
    </row>
  </sheetData>
  <mergeCells count="72">
    <mergeCell ref="A20:B20"/>
    <mergeCell ref="M10:N10"/>
    <mergeCell ref="O10:P10"/>
    <mergeCell ref="Q10:R10"/>
    <mergeCell ref="K10:L10"/>
    <mergeCell ref="A9:A11"/>
    <mergeCell ref="B9:B11"/>
    <mergeCell ref="C9:C11"/>
    <mergeCell ref="D9:D11"/>
    <mergeCell ref="E10:F10"/>
    <mergeCell ref="G10:H10"/>
    <mergeCell ref="I10:J10"/>
    <mergeCell ref="E20:F20"/>
    <mergeCell ref="K20:L20"/>
    <mergeCell ref="Q20:R20"/>
    <mergeCell ref="S10:T10"/>
    <mergeCell ref="U10:V10"/>
    <mergeCell ref="W10:X10"/>
    <mergeCell ref="E9:L9"/>
    <mergeCell ref="AA10:AB10"/>
    <mergeCell ref="AO10:AP10"/>
    <mergeCell ref="AQ10:AR10"/>
    <mergeCell ref="AS10:AT10"/>
    <mergeCell ref="AC10:AD10"/>
    <mergeCell ref="AE10:AF10"/>
    <mergeCell ref="AG10:AH10"/>
    <mergeCell ref="AI10:AJ10"/>
    <mergeCell ref="AK10:AL10"/>
    <mergeCell ref="AM10:AN10"/>
    <mergeCell ref="M20:N20"/>
    <mergeCell ref="M22:N22"/>
    <mergeCell ref="O20:P20"/>
    <mergeCell ref="O22:P22"/>
    <mergeCell ref="E22:F22"/>
    <mergeCell ref="G20:H20"/>
    <mergeCell ref="G22:H22"/>
    <mergeCell ref="I20:J20"/>
    <mergeCell ref="I22:J22"/>
    <mergeCell ref="W20:X20"/>
    <mergeCell ref="W22:X22"/>
    <mergeCell ref="E21:F21"/>
    <mergeCell ref="G21:H21"/>
    <mergeCell ref="I21:J21"/>
    <mergeCell ref="K21:L21"/>
    <mergeCell ref="M21:N21"/>
    <mergeCell ref="O21:P21"/>
    <mergeCell ref="Q21:R21"/>
    <mergeCell ref="S21:T21"/>
    <mergeCell ref="U21:V21"/>
    <mergeCell ref="W21:X21"/>
    <mergeCell ref="Q22:R22"/>
    <mergeCell ref="S20:T20"/>
    <mergeCell ref="S22:T22"/>
    <mergeCell ref="U20:V20"/>
    <mergeCell ref="A21:B21"/>
    <mergeCell ref="A22:B22"/>
    <mergeCell ref="A23:B23"/>
    <mergeCell ref="E23:F23"/>
    <mergeCell ref="G23:H23"/>
    <mergeCell ref="U23:V23"/>
    <mergeCell ref="W23:X23"/>
    <mergeCell ref="C21:D21"/>
    <mergeCell ref="C22:D22"/>
    <mergeCell ref="C23:D23"/>
    <mergeCell ref="I23:J23"/>
    <mergeCell ref="K23:L23"/>
    <mergeCell ref="M23:N23"/>
    <mergeCell ref="O23:P23"/>
    <mergeCell ref="Q23:R23"/>
    <mergeCell ref="U22:V22"/>
    <mergeCell ref="K22:L22"/>
    <mergeCell ref="S23:T23"/>
  </mergeCells>
  <conditionalFormatting sqref="AA20:AT21 E20:E23 U20:U23 W20:W23 G20:G23 I20:I23 K20:K23 M20:M23 O20:O23 Q20:Q23 S20:S23 D12:D18 H12:H18 J12:J18 L12:L18 N12:N18 P12:P18 R12:R18 T12:T18 V12:V18 X12:X18 F12:F18">
    <cfRule type="cellIs" dxfId="0" priority="34" operator="greaterThan">
      <formula>0</formula>
    </cfRule>
  </conditionalFormatting>
  <printOptions horizontalCentered="1"/>
  <pageMargins left="0.11811023622047245" right="0.11811023622047245" top="0.78740157480314965" bottom="0.78740157480314965" header="0.31496062992125984" footer="0.31496062992125984"/>
  <pageSetup paperSize="9" scale="80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Engenharia</cp:lastModifiedBy>
  <cp:lastPrinted>2016-09-14T11:38:19Z</cp:lastPrinted>
  <dcterms:created xsi:type="dcterms:W3CDTF">2013-09-01T20:19:58Z</dcterms:created>
  <dcterms:modified xsi:type="dcterms:W3CDTF">2016-09-14T11:38:57Z</dcterms:modified>
</cp:coreProperties>
</file>