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80" windowWidth="18195" windowHeight="8385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_xlnm.Print_Area" localSheetId="0">Plan1!$A$1:$L$32</definedName>
  </definedNames>
  <calcPr calcId="125725"/>
</workbook>
</file>

<file path=xl/calcChain.xml><?xml version="1.0" encoding="utf-8"?>
<calcChain xmlns="http://schemas.openxmlformats.org/spreadsheetml/2006/main">
  <c r="C17" i="1"/>
  <c r="C16"/>
  <c r="C15"/>
  <c r="C14"/>
  <c r="C13"/>
  <c r="C12"/>
  <c r="F12"/>
  <c r="H12" s="1"/>
  <c r="J12" s="1"/>
  <c r="L12" s="1"/>
  <c r="N12" s="1"/>
  <c r="P12" s="1"/>
  <c r="R12" s="1"/>
  <c r="T12" s="1"/>
  <c r="V12" s="1"/>
  <c r="X12" s="1"/>
  <c r="F13"/>
  <c r="H13" s="1"/>
  <c r="J13" s="1"/>
  <c r="L13" s="1"/>
  <c r="N13" s="1"/>
  <c r="P13" s="1"/>
  <c r="R13" s="1"/>
  <c r="T13" s="1"/>
  <c r="V13" s="1"/>
  <c r="X13" s="1"/>
  <c r="F14"/>
  <c r="F15"/>
  <c r="H15" s="1"/>
  <c r="J15" s="1"/>
  <c r="L15" s="1"/>
  <c r="N15" s="1"/>
  <c r="P15" s="1"/>
  <c r="R15" s="1"/>
  <c r="T15" s="1"/>
  <c r="V15" s="1"/>
  <c r="X15" s="1"/>
  <c r="F16"/>
  <c r="H16" s="1"/>
  <c r="J16" s="1"/>
  <c r="L16" s="1"/>
  <c r="N16" s="1"/>
  <c r="P16" s="1"/>
  <c r="R16" s="1"/>
  <c r="T16" s="1"/>
  <c r="V16" s="1"/>
  <c r="X16" s="1"/>
  <c r="F17"/>
  <c r="H17" s="1"/>
  <c r="J17" s="1"/>
  <c r="L17" s="1"/>
  <c r="N17" s="1"/>
  <c r="P17" s="1"/>
  <c r="R17" s="1"/>
  <c r="T17" s="1"/>
  <c r="V17" s="1"/>
  <c r="X17" s="1"/>
  <c r="C19" l="1"/>
  <c r="H14"/>
  <c r="AD12" l="1"/>
  <c r="AT12"/>
  <c r="AI16"/>
  <c r="AA14"/>
  <c r="AG17"/>
  <c r="AB16"/>
  <c r="AL13"/>
  <c r="AE15"/>
  <c r="AI12"/>
  <c r="AL16"/>
  <c r="D15"/>
  <c r="AK14"/>
  <c r="AC14"/>
  <c r="D17"/>
  <c r="AE13"/>
  <c r="AF12"/>
  <c r="AG16"/>
  <c r="AD17"/>
  <c r="AK12"/>
  <c r="AB13"/>
  <c r="AI13"/>
  <c r="AL15"/>
  <c r="AQ15"/>
  <c r="AS15"/>
  <c r="AO14"/>
  <c r="AA12"/>
  <c r="AK16"/>
  <c r="AC15"/>
  <c r="AH12"/>
  <c r="AJ16"/>
  <c r="AG14"/>
  <c r="AD16"/>
  <c r="AM12"/>
  <c r="AI15"/>
  <c r="AO15"/>
  <c r="AS13"/>
  <c r="AF15"/>
  <c r="AB15"/>
  <c r="AO12"/>
  <c r="AK13"/>
  <c r="AN13"/>
  <c r="AR13"/>
  <c r="D14"/>
  <c r="AC13"/>
  <c r="AJ12"/>
  <c r="AE17"/>
  <c r="AA15"/>
  <c r="AB12"/>
  <c r="AF13"/>
  <c r="AL12"/>
  <c r="AI17"/>
  <c r="AE16"/>
  <c r="AQ12"/>
  <c r="AH13"/>
  <c r="AK15"/>
  <c r="AN15"/>
  <c r="AM17"/>
  <c r="D16"/>
  <c r="AH17"/>
  <c r="AA13"/>
  <c r="AJ17"/>
  <c r="AD15"/>
  <c r="AN12"/>
  <c r="AI14"/>
  <c r="AE14"/>
  <c r="AS12"/>
  <c r="AC12"/>
  <c r="AH15"/>
  <c r="AM13"/>
  <c r="AP13"/>
  <c r="AT13"/>
  <c r="AG15"/>
  <c r="AD13"/>
  <c r="AF17"/>
  <c r="AC17"/>
  <c r="AE12"/>
  <c r="AJ13"/>
  <c r="AM15"/>
  <c r="AA17"/>
  <c r="AP12"/>
  <c r="D12"/>
  <c r="AA16"/>
  <c r="AR12"/>
  <c r="AB14"/>
  <c r="AK17"/>
  <c r="AH16"/>
  <c r="AF16"/>
  <c r="AC16"/>
  <c r="AG12"/>
  <c r="AB17"/>
  <c r="AG13"/>
  <c r="AJ15"/>
  <c r="AO17"/>
  <c r="AD14"/>
  <c r="AR15"/>
  <c r="AM16"/>
  <c r="AN16"/>
  <c r="AL17"/>
  <c r="AQ13"/>
  <c r="AO13"/>
  <c r="AT15"/>
  <c r="AP16"/>
  <c r="AQ16"/>
  <c r="AR16"/>
  <c r="AS14"/>
  <c r="AT16"/>
  <c r="AO16"/>
  <c r="AQ17"/>
  <c r="AR17"/>
  <c r="AS17"/>
  <c r="AT17"/>
  <c r="AN17"/>
  <c r="AM14"/>
  <c r="AQ14"/>
  <c r="D13"/>
  <c r="AP15"/>
  <c r="AP17"/>
  <c r="AS16"/>
  <c r="J14"/>
  <c r="L14" s="1"/>
  <c r="N14" s="1"/>
  <c r="P14" s="1"/>
  <c r="R14" s="1"/>
  <c r="T14" s="1"/>
  <c r="V14" s="1"/>
  <c r="X14" s="1"/>
  <c r="AT14" s="1"/>
  <c r="AB19" l="1"/>
  <c r="AB20" s="1"/>
  <c r="E21" s="1"/>
  <c r="E22" s="1"/>
  <c r="AE19"/>
  <c r="AE20" s="1"/>
  <c r="I19" s="1"/>
  <c r="I20" s="1"/>
  <c r="AC19"/>
  <c r="AC20" s="1"/>
  <c r="G19" s="1"/>
  <c r="G20" s="1"/>
  <c r="AK19"/>
  <c r="AK20" s="1"/>
  <c r="O19" s="1"/>
  <c r="O20" s="1"/>
  <c r="AI19"/>
  <c r="AI20" s="1"/>
  <c r="M19" s="1"/>
  <c r="M20" s="1"/>
  <c r="AD19"/>
  <c r="AD20" s="1"/>
  <c r="D19"/>
  <c r="AG19"/>
  <c r="AG20" s="1"/>
  <c r="K19" s="1"/>
  <c r="K20" s="1"/>
  <c r="AA19"/>
  <c r="AA20" s="1"/>
  <c r="E19" s="1"/>
  <c r="E20" s="1"/>
  <c r="AM19"/>
  <c r="AM20" s="1"/>
  <c r="Q19" s="1"/>
  <c r="Q20" s="1"/>
  <c r="AO19"/>
  <c r="AO20" s="1"/>
  <c r="S19" s="1"/>
  <c r="S20" s="1"/>
  <c r="AT19"/>
  <c r="AT20" s="1"/>
  <c r="AS19"/>
  <c r="AS20" s="1"/>
  <c r="W19" s="1"/>
  <c r="W20" s="1"/>
  <c r="AQ19"/>
  <c r="AQ20" s="1"/>
  <c r="U19" s="1"/>
  <c r="U20" s="1"/>
  <c r="AN14"/>
  <c r="AN19" s="1"/>
  <c r="AN20" s="1"/>
  <c r="AR14"/>
  <c r="AR19" s="1"/>
  <c r="AR20" s="1"/>
  <c r="AH14"/>
  <c r="AH19" s="1"/>
  <c r="AH20" s="1"/>
  <c r="AF14"/>
  <c r="AF19" s="1"/>
  <c r="AF20" s="1"/>
  <c r="AJ14"/>
  <c r="AJ19" s="1"/>
  <c r="AJ20" s="1"/>
  <c r="AL14"/>
  <c r="AL19" s="1"/>
  <c r="AL20" s="1"/>
  <c r="AP14"/>
  <c r="AP19" s="1"/>
  <c r="AP20" s="1"/>
  <c r="G21" l="1"/>
  <c r="G22" s="1"/>
  <c r="I21" l="1"/>
  <c r="I22" s="1"/>
  <c r="K21" l="1"/>
  <c r="K22" s="1"/>
  <c r="M21" l="1"/>
  <c r="M22" s="1"/>
  <c r="O21" l="1"/>
  <c r="O22" s="1"/>
  <c r="Q21" l="1"/>
  <c r="Q22" s="1"/>
  <c r="S21" l="1"/>
  <c r="S22" s="1"/>
  <c r="U21" l="1"/>
  <c r="U22" s="1"/>
  <c r="W21" l="1"/>
  <c r="W22" s="1"/>
</calcChain>
</file>

<file path=xl/sharedStrings.xml><?xml version="1.0" encoding="utf-8"?>
<sst xmlns="http://schemas.openxmlformats.org/spreadsheetml/2006/main" count="87" uniqueCount="51">
  <si>
    <t>CRONOGRAMA FÍSICO FINANCEIRO</t>
  </si>
  <si>
    <t>ÍTEM</t>
  </si>
  <si>
    <t>DISCRIMINAÇÃO DOS SERVIÇOS</t>
  </si>
  <si>
    <t>VALOR DOS SERVIÇOS (R$)</t>
  </si>
  <si>
    <t>PESO</t>
  </si>
  <si>
    <t>MÊS 1</t>
  </si>
  <si>
    <t>MÊS 2</t>
  </si>
  <si>
    <t>MÊS 3</t>
  </si>
  <si>
    <t>MÊS 4</t>
  </si>
  <si>
    <t>MÊS 5</t>
  </si>
  <si>
    <t>MÊS 6</t>
  </si>
  <si>
    <t>MÊS 7</t>
  </si>
  <si>
    <t>SERVIÇOS A EXECUTAR (%)</t>
  </si>
  <si>
    <t>MÊS 8</t>
  </si>
  <si>
    <t>MÊS 9</t>
  </si>
  <si>
    <t>No mês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</si>
  <si>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</si>
  <si>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</si>
  <si>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</si>
  <si>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</si>
  <si>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</si>
  <si>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</si>
  <si>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</si>
  <si>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</si>
  <si>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</si>
  <si>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</si>
  <si>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Acum.</t>
  </si>
  <si>
    <t>MÊS 10</t>
  </si>
  <si>
    <t>no mês</t>
  </si>
  <si>
    <t>acum.</t>
  </si>
  <si>
    <t>RAFAEL CASSOL BASSO</t>
  </si>
  <si>
    <t>Fiscalização - AMERIOS</t>
  </si>
  <si>
    <t>Eng. Civil - CREA/SC 112.213-2</t>
  </si>
  <si>
    <t>_______________________________________</t>
  </si>
  <si>
    <t>TOTAL SIMPLES (R$)</t>
  </si>
  <si>
    <t>TOTAL SIMPLES (%)</t>
  </si>
  <si>
    <t>TOTAL ACUMULADO (%)</t>
  </si>
  <si>
    <t>TOTAL ACUMULADO (R$)</t>
  </si>
  <si>
    <t>LOCAL:</t>
  </si>
  <si>
    <t>MUNICÍPIO:</t>
  </si>
  <si>
    <r>
      <rPr>
        <b/>
        <sz val="11"/>
        <color theme="1"/>
        <rFont val="Calibri"/>
        <family val="2"/>
        <scheme val="minor"/>
      </rPr>
      <t>OBRA</t>
    </r>
    <r>
      <rPr>
        <sz val="11"/>
        <color theme="1"/>
        <rFont val="Calibri"/>
        <family val="2"/>
        <scheme val="minor"/>
      </rPr>
      <t xml:space="preserve">: </t>
    </r>
  </si>
  <si>
    <t>DRENAGEM PLUVIAL</t>
  </si>
  <si>
    <t>MEIO FIO</t>
  </si>
  <si>
    <t>TERRAPLENAGEM, DRENAGEM PLUVIAL, SINALIZAÇÃO E PAVIMENTAÇÃO EM PEDRAS DE BASALTO IRREGULARES</t>
  </si>
  <si>
    <t>PLACA DA OBRA</t>
  </si>
  <si>
    <t>TERRAPLENAGEM</t>
  </si>
  <si>
    <t>PAVIMENTAÇÃO COM PEDRAS DE BASALTO IRREGULARES</t>
  </si>
  <si>
    <t>SINALIZAÇÃO</t>
  </si>
  <si>
    <t>CUNHATAÍ / SC</t>
  </si>
  <si>
    <t>RUA SILVINO DIEL</t>
  </si>
  <si>
    <t>Maravilha(SC), 27 de Junho de 2016</t>
  </si>
</sst>
</file>

<file path=xl/styles.xml><?xml version="1.0" encoding="utf-8"?>
<styleSheet xmlns="http://schemas.openxmlformats.org/spreadsheetml/2006/main">
  <numFmts count="9">
    <numFmt numFmtId="44" formatCode="_-&quot;R$&quot;\ * #,##0.00_-;\-&quot;R$&quot;\ * #,##0.00_-;_-&quot;R$&quot;\ * &quot;-&quot;??_-;_-@_-"/>
    <numFmt numFmtId="164" formatCode="&quot;R$&quot;\ #,##0.00"/>
    <numFmt numFmtId="165" formatCode="_ &quot;R$&quot;* #\,##0\.00_ ;_ &quot;R$&quot;* \-#\,##0\.00_ ;_ &quot;R$&quot;* &quot;-&quot;??_ ;_ @_ "/>
    <numFmt numFmtId="166" formatCode="_ * #\,##0\.00_ ;_ * \-#\,##0\.00_ ;_ * &quot;-&quot;??_ ;_ @_ "/>
    <numFmt numFmtId="167" formatCode="0.00;\-0.00;;@"/>
    <numFmt numFmtId="168" formatCode="0.00%;\-0.00;;@"/>
    <numFmt numFmtId="169" formatCode="0.00\ &quot;%&quot;;\-0.00;;@"/>
    <numFmt numFmtId="170" formatCode="&quot; R$&quot;\ 0.00;\-0.00;;@"/>
    <numFmt numFmtId="171" formatCode="&quot; R$&quot;\ ###,###.00;\-0.00;;@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indexed="18"/>
      <name val="Arial Narrow"/>
      <family val="2"/>
    </font>
    <font>
      <b/>
      <sz val="10"/>
      <name val="Arial Narrow"/>
      <family val="2"/>
    </font>
    <font>
      <u/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1" fillId="0" borderId="0"/>
  </cellStyleXfs>
  <cellXfs count="83">
    <xf numFmtId="0" fontId="0" fillId="0" borderId="0" xfId="0"/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1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7" xfId="0" applyBorder="1"/>
    <xf numFmtId="0" fontId="0" fillId="0" borderId="10" xfId="0" applyBorder="1"/>
    <xf numFmtId="0" fontId="0" fillId="0" borderId="16" xfId="0" applyBorder="1"/>
    <xf numFmtId="0" fontId="0" fillId="0" borderId="19" xfId="0" applyBorder="1"/>
    <xf numFmtId="0" fontId="4" fillId="3" borderId="18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 vertical="center"/>
    </xf>
    <xf numFmtId="167" fontId="4" fillId="0" borderId="2" xfId="0" applyNumberFormat="1" applyFont="1" applyFill="1" applyBorder="1" applyAlignment="1">
      <alignment horizontal="center" vertical="center"/>
    </xf>
    <xf numFmtId="167" fontId="4" fillId="0" borderId="13" xfId="0" applyNumberFormat="1" applyFont="1" applyFill="1" applyBorder="1" applyAlignment="1">
      <alignment horizontal="center" vertical="center"/>
    </xf>
    <xf numFmtId="167" fontId="4" fillId="0" borderId="14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6" fillId="0" borderId="0" xfId="1"/>
    <xf numFmtId="0" fontId="7" fillId="0" borderId="0" xfId="1" applyFont="1"/>
    <xf numFmtId="0" fontId="8" fillId="0" borderId="0" xfId="1" applyFont="1"/>
    <xf numFmtId="0" fontId="7" fillId="0" borderId="0" xfId="1" applyFont="1" applyBorder="1" applyAlignment="1"/>
    <xf numFmtId="0" fontId="10" fillId="0" borderId="0" xfId="0" applyFont="1" applyAlignment="1"/>
    <xf numFmtId="0" fontId="7" fillId="0" borderId="0" xfId="1" applyFont="1" applyAlignment="1"/>
    <xf numFmtId="0" fontId="9" fillId="0" borderId="0" xfId="1" applyFont="1" applyAlignment="1"/>
    <xf numFmtId="0" fontId="5" fillId="0" borderId="0" xfId="0" applyFont="1" applyBorder="1" applyAlignment="1">
      <alignment horizontal="left"/>
    </xf>
    <xf numFmtId="44" fontId="12" fillId="0" borderId="0" xfId="1" applyNumberFormat="1" applyFont="1" applyAlignment="1"/>
    <xf numFmtId="0" fontId="2" fillId="0" borderId="0" xfId="0" applyFont="1" applyAlignment="1"/>
    <xf numFmtId="0" fontId="5" fillId="3" borderId="8" xfId="0" applyFont="1" applyFill="1" applyBorder="1" applyAlignment="1"/>
    <xf numFmtId="0" fontId="5" fillId="3" borderId="9" xfId="0" applyFont="1" applyFill="1" applyBorder="1" applyAlignment="1"/>
    <xf numFmtId="0" fontId="2" fillId="0" borderId="0" xfId="0" applyFont="1" applyAlignment="1">
      <alignment horizontal="center"/>
    </xf>
    <xf numFmtId="0" fontId="1" fillId="0" borderId="0" xfId="0" applyFont="1"/>
    <xf numFmtId="0" fontId="4" fillId="3" borderId="15" xfId="0" applyFont="1" applyFill="1" applyBorder="1" applyAlignment="1">
      <alignment horizontal="center"/>
    </xf>
    <xf numFmtId="167" fontId="4" fillId="0" borderId="27" xfId="0" applyNumberFormat="1" applyFont="1" applyFill="1" applyBorder="1" applyAlignment="1">
      <alignment horizontal="center" vertical="center"/>
    </xf>
    <xf numFmtId="167" fontId="4" fillId="0" borderId="23" xfId="0" applyNumberFormat="1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/>
    <xf numFmtId="44" fontId="4" fillId="0" borderId="21" xfId="0" applyNumberFormat="1" applyFont="1" applyBorder="1" applyAlignment="1">
      <alignment horizontal="center" vertical="center"/>
    </xf>
    <xf numFmtId="10" fontId="4" fillId="0" borderId="21" xfId="0" applyNumberFormat="1" applyFont="1" applyFill="1" applyBorder="1" applyAlignment="1">
      <alignment horizontal="center" vertical="center"/>
    </xf>
    <xf numFmtId="167" fontId="4" fillId="0" borderId="21" xfId="0" applyNumberFormat="1" applyFont="1" applyFill="1" applyBorder="1" applyAlignment="1">
      <alignment horizontal="center" vertical="center"/>
    </xf>
    <xf numFmtId="168" fontId="4" fillId="0" borderId="21" xfId="0" applyNumberFormat="1" applyFont="1" applyFill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164" fontId="5" fillId="2" borderId="21" xfId="0" applyNumberFormat="1" applyFont="1" applyFill="1" applyBorder="1" applyAlignment="1">
      <alignment horizontal="center" vertical="center"/>
    </xf>
    <xf numFmtId="10" fontId="5" fillId="2" borderId="2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21" xfId="0" applyFont="1" applyBorder="1" applyAlignment="1">
      <alignment horizontal="left"/>
    </xf>
    <xf numFmtId="0" fontId="5" fillId="3" borderId="15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169" fontId="4" fillId="0" borderId="21" xfId="0" applyNumberFormat="1" applyFont="1" applyFill="1" applyBorder="1" applyAlignment="1">
      <alignment horizontal="center" vertical="center"/>
    </xf>
    <xf numFmtId="169" fontId="4" fillId="0" borderId="24" xfId="0" applyNumberFormat="1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9" fontId="5" fillId="0" borderId="22" xfId="0" applyNumberFormat="1" applyFont="1" applyFill="1" applyBorder="1" applyAlignment="1">
      <alignment horizontal="center" vertical="center"/>
    </xf>
    <xf numFmtId="169" fontId="5" fillId="0" borderId="23" xfId="0" applyNumberFormat="1" applyFont="1" applyFill="1" applyBorder="1" applyAlignment="1">
      <alignment horizontal="center" vertical="center"/>
    </xf>
    <xf numFmtId="169" fontId="5" fillId="0" borderId="21" xfId="0" applyNumberFormat="1" applyFont="1" applyFill="1" applyBorder="1" applyAlignment="1">
      <alignment horizontal="center" vertical="center"/>
    </xf>
    <xf numFmtId="171" fontId="4" fillId="0" borderId="21" xfId="0" applyNumberFormat="1" applyFont="1" applyFill="1" applyBorder="1" applyAlignment="1">
      <alignment horizontal="center" vertical="center"/>
    </xf>
    <xf numFmtId="171" fontId="4" fillId="0" borderId="14" xfId="0" applyNumberFormat="1" applyFont="1" applyFill="1" applyBorder="1" applyAlignment="1">
      <alignment horizontal="center" vertical="center"/>
    </xf>
    <xf numFmtId="170" fontId="4" fillId="0" borderId="23" xfId="0" applyNumberFormat="1" applyFont="1" applyFill="1" applyBorder="1" applyAlignment="1">
      <alignment horizontal="center" vertical="center"/>
    </xf>
    <xf numFmtId="170" fontId="4" fillId="0" borderId="21" xfId="0" applyNumberFormat="1" applyFont="1" applyFill="1" applyBorder="1" applyAlignment="1">
      <alignment horizontal="center" vertical="center"/>
    </xf>
    <xf numFmtId="169" fontId="4" fillId="0" borderId="2" xfId="0" applyNumberFormat="1" applyFont="1" applyFill="1" applyBorder="1" applyAlignment="1">
      <alignment horizontal="center" vertical="center"/>
    </xf>
    <xf numFmtId="169" fontId="5" fillId="0" borderId="25" xfId="0" applyNumberFormat="1" applyFont="1" applyFill="1" applyBorder="1" applyAlignment="1">
      <alignment horizontal="center" vertical="center"/>
    </xf>
    <xf numFmtId="169" fontId="4" fillId="0" borderId="23" xfId="0" applyNumberFormat="1" applyFont="1" applyFill="1" applyBorder="1" applyAlignment="1">
      <alignment horizontal="center" vertical="center"/>
    </xf>
    <xf numFmtId="171" fontId="5" fillId="0" borderId="21" xfId="0" applyNumberFormat="1" applyFont="1" applyFill="1" applyBorder="1" applyAlignment="1">
      <alignment horizontal="center" vertical="center"/>
    </xf>
    <xf numFmtId="170" fontId="5" fillId="0" borderId="23" xfId="0" applyNumberFormat="1" applyFont="1" applyFill="1" applyBorder="1" applyAlignment="1">
      <alignment horizontal="center" vertical="center"/>
    </xf>
    <xf numFmtId="170" fontId="5" fillId="0" borderId="21" xfId="0" applyNumberFormat="1" applyFont="1" applyFill="1" applyBorder="1" applyAlignment="1">
      <alignment horizontal="center" vertical="center"/>
    </xf>
    <xf numFmtId="4" fontId="12" fillId="1" borderId="21" xfId="5" applyNumberFormat="1" applyFont="1" applyFill="1" applyBorder="1" applyAlignment="1" applyProtection="1">
      <alignment vertical="center"/>
      <protection hidden="1"/>
    </xf>
    <xf numFmtId="4" fontId="12" fillId="1" borderId="21" xfId="0" applyNumberFormat="1" applyFont="1" applyFill="1" applyBorder="1" applyAlignment="1" applyProtection="1">
      <alignment vertical="center"/>
      <protection hidden="1"/>
    </xf>
    <xf numFmtId="171" fontId="5" fillId="0" borderId="26" xfId="0" applyNumberFormat="1" applyFont="1" applyFill="1" applyBorder="1" applyAlignment="1">
      <alignment horizontal="center" vertical="center"/>
    </xf>
    <xf numFmtId="169" fontId="5" fillId="0" borderId="12" xfId="0" applyNumberFormat="1" applyFont="1" applyFill="1" applyBorder="1" applyAlignment="1">
      <alignment horizontal="center" vertical="center"/>
    </xf>
    <xf numFmtId="171" fontId="5" fillId="0" borderId="3" xfId="0" applyNumberFormat="1" applyFont="1" applyFill="1" applyBorder="1" applyAlignment="1">
      <alignment horizontal="center" vertical="center"/>
    </xf>
  </cellXfs>
  <cellStyles count="6">
    <cellStyle name="Moeda 2" xfId="2"/>
    <cellStyle name="Normal" xfId="0" builtinId="0"/>
    <cellStyle name="Normal 2" xfId="1"/>
    <cellStyle name="Normal_Plan1" xfId="5"/>
    <cellStyle name="Porcentagem 2" xfId="3"/>
    <cellStyle name="Vírgula 2" xfId="4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OR&#199;AMENTO_Silvino%20Die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A SILVINO DIEL"/>
    </sheetNames>
    <sheetDataSet>
      <sheetData sheetId="0">
        <row r="17">
          <cell r="I17">
            <v>858.7</v>
          </cell>
        </row>
        <row r="24">
          <cell r="I24">
            <v>2930.38</v>
          </cell>
        </row>
        <row r="41">
          <cell r="I41">
            <v>30831.91</v>
          </cell>
        </row>
        <row r="47">
          <cell r="I47">
            <v>67361</v>
          </cell>
        </row>
        <row r="53">
          <cell r="I53">
            <v>356.77</v>
          </cell>
        </row>
        <row r="63">
          <cell r="I63">
            <v>13786.6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1"/>
  <sheetViews>
    <sheetView tabSelected="1" zoomScaleNormal="100" zoomScalePageLayoutView="85" workbookViewId="0">
      <selection activeCell="K30" sqref="K30"/>
    </sheetView>
  </sheetViews>
  <sheetFormatPr defaultRowHeight="15"/>
  <cols>
    <col min="1" max="1" width="11.7109375" customWidth="1"/>
    <col min="2" max="2" width="43.5703125" customWidth="1"/>
    <col min="3" max="3" width="12.42578125" customWidth="1"/>
    <col min="4" max="4" width="7.5703125" customWidth="1"/>
    <col min="5" max="5" width="6.7109375" customWidth="1"/>
    <col min="6" max="26" width="6.5703125" customWidth="1"/>
  </cols>
  <sheetData>
    <row r="1" spans="1:46" ht="18.7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31"/>
      <c r="V1" s="31"/>
      <c r="W1" s="31"/>
      <c r="X1" s="31"/>
      <c r="Y1" s="5"/>
      <c r="Z1" s="5"/>
    </row>
    <row r="2" spans="1:46" ht="5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1"/>
      <c r="V2" s="31"/>
      <c r="W2" s="31"/>
      <c r="X2" s="31"/>
      <c r="Y2" s="34"/>
      <c r="Z2" s="34"/>
    </row>
    <row r="3" spans="1:46">
      <c r="A3" t="s">
        <v>40</v>
      </c>
      <c r="B3" t="s">
        <v>43</v>
      </c>
    </row>
    <row r="4" spans="1:46" ht="5.25" customHeight="1"/>
    <row r="5" spans="1:46">
      <c r="A5" s="35" t="s">
        <v>38</v>
      </c>
      <c r="B5" t="s">
        <v>49</v>
      </c>
    </row>
    <row r="6" spans="1:46" ht="4.5" customHeight="1"/>
    <row r="7" spans="1:46">
      <c r="A7" s="35" t="s">
        <v>39</v>
      </c>
      <c r="B7" t="s">
        <v>48</v>
      </c>
    </row>
    <row r="8" spans="1:46" ht="3.75" customHeight="1" thickBot="1"/>
    <row r="9" spans="1:46" ht="15.75" thickBot="1">
      <c r="A9" s="58" t="s">
        <v>1</v>
      </c>
      <c r="B9" s="58" t="s">
        <v>2</v>
      </c>
      <c r="C9" s="58" t="s">
        <v>3</v>
      </c>
      <c r="D9" s="58" t="s">
        <v>4</v>
      </c>
      <c r="E9" s="61" t="s">
        <v>12</v>
      </c>
      <c r="F9" s="61"/>
      <c r="G9" s="61"/>
      <c r="H9" s="61"/>
      <c r="I9" s="61"/>
      <c r="J9" s="61"/>
      <c r="K9" s="61"/>
      <c r="L9" s="61"/>
      <c r="M9" s="32"/>
      <c r="N9" s="32"/>
      <c r="O9" s="32"/>
      <c r="P9" s="32"/>
      <c r="Q9" s="32"/>
      <c r="R9" s="32"/>
      <c r="S9" s="32"/>
      <c r="T9" s="33"/>
      <c r="U9" s="32"/>
      <c r="V9" s="32"/>
      <c r="W9" s="32"/>
      <c r="X9" s="33"/>
      <c r="Y9" s="3"/>
      <c r="Z9" s="4"/>
    </row>
    <row r="10" spans="1:46" ht="15.75" customHeight="1" thickBot="1">
      <c r="A10" s="58"/>
      <c r="B10" s="58"/>
      <c r="C10" s="58"/>
      <c r="D10" s="58"/>
      <c r="E10" s="57" t="s">
        <v>5</v>
      </c>
      <c r="F10" s="57"/>
      <c r="G10" s="57" t="s">
        <v>6</v>
      </c>
      <c r="H10" s="57"/>
      <c r="I10" s="57" t="s">
        <v>7</v>
      </c>
      <c r="J10" s="57"/>
      <c r="K10" s="57" t="s">
        <v>8</v>
      </c>
      <c r="L10" s="57"/>
      <c r="M10" s="52" t="s">
        <v>9</v>
      </c>
      <c r="N10" s="53"/>
      <c r="O10" s="54" t="s">
        <v>10</v>
      </c>
      <c r="P10" s="53"/>
      <c r="Q10" s="55" t="s">
        <v>11</v>
      </c>
      <c r="R10" s="56"/>
      <c r="S10" s="55" t="s">
        <v>13</v>
      </c>
      <c r="T10" s="56"/>
      <c r="U10" s="55" t="s">
        <v>14</v>
      </c>
      <c r="V10" s="56"/>
      <c r="W10" s="55" t="s">
        <v>27</v>
      </c>
      <c r="X10" s="56"/>
      <c r="Y10" s="6"/>
      <c r="Z10" s="6"/>
      <c r="AA10" s="62" t="s">
        <v>16</v>
      </c>
      <c r="AB10" s="63"/>
      <c r="AC10" s="62" t="s">
        <v>17</v>
      </c>
      <c r="AD10" s="64"/>
      <c r="AE10" s="62" t="s">
        <v>18</v>
      </c>
      <c r="AF10" s="64"/>
      <c r="AG10" s="62" t="s">
        <v>19</v>
      </c>
      <c r="AH10" s="64"/>
      <c r="AI10" s="62" t="s">
        <v>20</v>
      </c>
      <c r="AJ10" s="64"/>
      <c r="AK10" s="62" t="s">
        <v>21</v>
      </c>
      <c r="AL10" s="64"/>
      <c r="AM10" s="62" t="s">
        <v>22</v>
      </c>
      <c r="AN10" s="64"/>
      <c r="AO10" s="62" t="s">
        <v>23</v>
      </c>
      <c r="AP10" s="64"/>
      <c r="AQ10" s="62" t="s">
        <v>24</v>
      </c>
      <c r="AR10" s="64"/>
      <c r="AS10" s="62" t="s">
        <v>25</v>
      </c>
      <c r="AT10" s="64"/>
    </row>
    <row r="11" spans="1:46" ht="15.75" thickBot="1">
      <c r="A11" s="58"/>
      <c r="B11" s="58"/>
      <c r="C11" s="58"/>
      <c r="D11" s="58"/>
      <c r="E11" s="39" t="s">
        <v>15</v>
      </c>
      <c r="F11" s="39" t="s">
        <v>26</v>
      </c>
      <c r="G11" s="39" t="s">
        <v>15</v>
      </c>
      <c r="H11" s="39" t="s">
        <v>26</v>
      </c>
      <c r="I11" s="39" t="s">
        <v>15</v>
      </c>
      <c r="J11" s="39" t="s">
        <v>26</v>
      </c>
      <c r="K11" s="39" t="s">
        <v>15</v>
      </c>
      <c r="L11" s="39" t="s">
        <v>26</v>
      </c>
      <c r="M11" s="36" t="s">
        <v>15</v>
      </c>
      <c r="N11" s="16" t="s">
        <v>26</v>
      </c>
      <c r="O11" s="15" t="s">
        <v>15</v>
      </c>
      <c r="P11" s="16" t="s">
        <v>26</v>
      </c>
      <c r="Q11" s="15" t="s">
        <v>15</v>
      </c>
      <c r="R11" s="16" t="s">
        <v>26</v>
      </c>
      <c r="S11" s="15" t="s">
        <v>15</v>
      </c>
      <c r="T11" s="16" t="s">
        <v>26</v>
      </c>
      <c r="U11" s="15" t="s">
        <v>15</v>
      </c>
      <c r="V11" s="16" t="s">
        <v>26</v>
      </c>
      <c r="W11" s="15" t="s">
        <v>15</v>
      </c>
      <c r="X11" s="16" t="s">
        <v>26</v>
      </c>
      <c r="Y11" s="7"/>
      <c r="Z11" s="7"/>
      <c r="AA11" s="21" t="s">
        <v>28</v>
      </c>
      <c r="AB11" s="2" t="s">
        <v>29</v>
      </c>
      <c r="AC11" s="9" t="s">
        <v>28</v>
      </c>
      <c r="AD11" s="10" t="s">
        <v>29</v>
      </c>
      <c r="AE11" s="9" t="s">
        <v>28</v>
      </c>
      <c r="AF11" s="10" t="s">
        <v>29</v>
      </c>
      <c r="AG11" s="9" t="s">
        <v>28</v>
      </c>
      <c r="AH11" s="10" t="s">
        <v>29</v>
      </c>
      <c r="AI11" s="9" t="s">
        <v>28</v>
      </c>
      <c r="AJ11" s="10" t="s">
        <v>29</v>
      </c>
      <c r="AK11" s="9" t="s">
        <v>28</v>
      </c>
      <c r="AL11" s="10" t="s">
        <v>29</v>
      </c>
      <c r="AM11" s="9" t="s">
        <v>28</v>
      </c>
      <c r="AN11" s="10" t="s">
        <v>29</v>
      </c>
      <c r="AO11" s="9" t="s">
        <v>28</v>
      </c>
      <c r="AP11" s="10" t="s">
        <v>29</v>
      </c>
      <c r="AQ11" s="9" t="s">
        <v>28</v>
      </c>
      <c r="AR11" s="10" t="s">
        <v>29</v>
      </c>
      <c r="AS11" s="9" t="s">
        <v>28</v>
      </c>
      <c r="AT11" s="10" t="s">
        <v>29</v>
      </c>
    </row>
    <row r="12" spans="1:46">
      <c r="A12" s="40">
        <v>1</v>
      </c>
      <c r="B12" s="41" t="s">
        <v>44</v>
      </c>
      <c r="C12" s="42">
        <f>'[1]RUA SILVINO DIEL'!$I$17</f>
        <v>858.7</v>
      </c>
      <c r="D12" s="43">
        <f t="shared" ref="D12:D17" si="0">C12/$C$19</f>
        <v>7.3945949446356943E-3</v>
      </c>
      <c r="E12" s="44">
        <v>100</v>
      </c>
      <c r="F12" s="44">
        <f t="shared" ref="F12:F17" si="1">E12</f>
        <v>100</v>
      </c>
      <c r="G12" s="44">
        <v>0</v>
      </c>
      <c r="H12" s="44">
        <f>IF((F12=100),0,G12+F12)</f>
        <v>0</v>
      </c>
      <c r="I12" s="44"/>
      <c r="J12" s="44">
        <f>IF((H12=100),0,I12+H12)</f>
        <v>0</v>
      </c>
      <c r="K12" s="44"/>
      <c r="L12" s="44">
        <f>IF((J12=100),0,K12+J12)</f>
        <v>0</v>
      </c>
      <c r="M12" s="37"/>
      <c r="N12" s="18">
        <f>IF((L12=100),0,M12+L12)</f>
        <v>0</v>
      </c>
      <c r="O12" s="17"/>
      <c r="P12" s="18">
        <f>IF((N12=100),0,O12+N12)</f>
        <v>0</v>
      </c>
      <c r="Q12" s="17"/>
      <c r="R12" s="18">
        <f>IF((P12=100),0,Q12+P12)</f>
        <v>0</v>
      </c>
      <c r="S12" s="17"/>
      <c r="T12" s="18">
        <f>IF((R12=100),0,S12+R12)</f>
        <v>0</v>
      </c>
      <c r="U12" s="17"/>
      <c r="V12" s="18">
        <f>IF((T12=100),0,U12+T12)</f>
        <v>0</v>
      </c>
      <c r="W12" s="17"/>
      <c r="X12" s="18">
        <f>IF((V12=100),0,W12+V12)</f>
        <v>0</v>
      </c>
      <c r="Y12" s="8"/>
      <c r="Z12" s="8"/>
      <c r="AA12" s="11">
        <f t="shared" ref="AA12:AA17" si="2">(((E12/100)*C12)/$C$19)</f>
        <v>7.3945949446356943E-3</v>
      </c>
      <c r="AB12" s="12">
        <f t="shared" ref="AB12:AB17" si="3">(((F12/100)*C12)/$C$19)</f>
        <v>7.3945949446356943E-3</v>
      </c>
      <c r="AC12" s="11">
        <f t="shared" ref="AC12:AC17" si="4">(((G12/100)*C12)/$C$19)</f>
        <v>0</v>
      </c>
      <c r="AD12" s="12">
        <f t="shared" ref="AD12:AD17" si="5">(((H12/100)*C12)/$C$19)</f>
        <v>0</v>
      </c>
      <c r="AE12" s="11">
        <f t="shared" ref="AE12:AE17" si="6">(((I12/100)*C12)/$C$19)</f>
        <v>0</v>
      </c>
      <c r="AF12" s="12">
        <f t="shared" ref="AF12:AF17" si="7">(((J12/100)*C12)/$C$19)</f>
        <v>0</v>
      </c>
      <c r="AG12" s="11">
        <f t="shared" ref="AG12:AG17" si="8">(((K12/100)*C12)/$C$19)</f>
        <v>0</v>
      </c>
      <c r="AH12" s="12">
        <f t="shared" ref="AH12:AH17" si="9">(((L12/100)*C12)/$C$19)</f>
        <v>0</v>
      </c>
      <c r="AI12" s="11">
        <f t="shared" ref="AI12:AI17" si="10">(((M12/100)*C12)/$C$19)</f>
        <v>0</v>
      </c>
      <c r="AJ12" s="12">
        <f t="shared" ref="AJ12:AJ17" si="11">(((N12/100)*C12)/$C$19)</f>
        <v>0</v>
      </c>
      <c r="AK12" s="11">
        <f t="shared" ref="AK12:AK17" si="12">(((O12/100)*C12)/$C$19)</f>
        <v>0</v>
      </c>
      <c r="AL12" s="12">
        <f t="shared" ref="AL12:AL17" si="13">(((P12/100)*C12)/$C$19)</f>
        <v>0</v>
      </c>
      <c r="AM12" s="11">
        <f t="shared" ref="AM12:AM17" si="14">(((Q12/100)*C12)/$C$19)</f>
        <v>0</v>
      </c>
      <c r="AN12" s="12">
        <f t="shared" ref="AN12:AN17" si="15">(((R12/100)*C12)/$C$19)</f>
        <v>0</v>
      </c>
      <c r="AO12" s="11">
        <f t="shared" ref="AO12:AO17" si="16">(((S12/100)*C12)/$C$19)</f>
        <v>0</v>
      </c>
      <c r="AP12" s="12">
        <f t="shared" ref="AP12:AP17" si="17">(((T12/100)*C12)/$C$19)</f>
        <v>0</v>
      </c>
      <c r="AQ12" s="11">
        <f t="shared" ref="AQ12:AQ17" si="18">(((U12/100)*C12)/$C$19)</f>
        <v>0</v>
      </c>
      <c r="AR12" s="12">
        <f t="shared" ref="AR12:AR17" si="19">(((V12/100)*C12)/$C$19)</f>
        <v>0</v>
      </c>
      <c r="AS12" s="11">
        <f t="shared" ref="AS12:AS17" si="20">(((W12/100)*C12)/$C$19)</f>
        <v>0</v>
      </c>
      <c r="AT12" s="12">
        <f t="shared" ref="AT12:AT17" si="21">(((X12/100)*C12)/$C$19)</f>
        <v>0</v>
      </c>
    </row>
    <row r="13" spans="1:46">
      <c r="A13" s="40">
        <v>2</v>
      </c>
      <c r="B13" s="41" t="s">
        <v>45</v>
      </c>
      <c r="C13" s="42">
        <f>'[1]RUA SILVINO DIEL'!$I$24</f>
        <v>2930.38</v>
      </c>
      <c r="D13" s="45">
        <f t="shared" si="0"/>
        <v>2.5234625752721025E-2</v>
      </c>
      <c r="E13" s="44">
        <v>50</v>
      </c>
      <c r="F13" s="44">
        <f t="shared" si="1"/>
        <v>50</v>
      </c>
      <c r="G13" s="44">
        <v>50</v>
      </c>
      <c r="H13" s="44">
        <f t="shared" ref="H13:H17" si="22">IF((F13=100),0,G13+F13)</f>
        <v>100</v>
      </c>
      <c r="I13" s="44">
        <v>0</v>
      </c>
      <c r="J13" s="44">
        <f t="shared" ref="J13:J17" si="23">IF((H13=100),0,I13+H13)</f>
        <v>0</v>
      </c>
      <c r="K13" s="44">
        <v>0</v>
      </c>
      <c r="L13" s="44">
        <f t="shared" ref="L13:L17" si="24">IF((J13=100),0,K13+J13)</f>
        <v>0</v>
      </c>
      <c r="M13" s="38"/>
      <c r="N13" s="20">
        <f t="shared" ref="N13:N17" si="25">IF((L13=100),0,M13+L13)</f>
        <v>0</v>
      </c>
      <c r="O13" s="19"/>
      <c r="P13" s="20">
        <f t="shared" ref="P13:P17" si="26">IF((N13=100),0,O13+N13)</f>
        <v>0</v>
      </c>
      <c r="Q13" s="19"/>
      <c r="R13" s="20">
        <f t="shared" ref="R13:R17" si="27">IF((P13=100),0,Q13+P13)</f>
        <v>0</v>
      </c>
      <c r="S13" s="19"/>
      <c r="T13" s="20">
        <f t="shared" ref="T13:T17" si="28">IF((R13=100),0,S13+R13)</f>
        <v>0</v>
      </c>
      <c r="U13" s="19"/>
      <c r="V13" s="20">
        <f t="shared" ref="V13:V17" si="29">IF((T13=100),0,U13+T13)</f>
        <v>0</v>
      </c>
      <c r="W13" s="19"/>
      <c r="X13" s="20">
        <f t="shared" ref="X13:X17" si="30">IF((V13=100),0,W13+V13)</f>
        <v>0</v>
      </c>
      <c r="Y13" s="8"/>
      <c r="Z13" s="8"/>
      <c r="AA13" s="13">
        <f t="shared" si="2"/>
        <v>1.2617312876360512E-2</v>
      </c>
      <c r="AB13" s="14">
        <f t="shared" si="3"/>
        <v>1.2617312876360512E-2</v>
      </c>
      <c r="AC13" s="13">
        <f t="shared" si="4"/>
        <v>1.2617312876360512E-2</v>
      </c>
      <c r="AD13" s="14">
        <f t="shared" si="5"/>
        <v>2.5234625752721025E-2</v>
      </c>
      <c r="AE13" s="13">
        <f t="shared" si="6"/>
        <v>0</v>
      </c>
      <c r="AF13" s="14">
        <f t="shared" si="7"/>
        <v>0</v>
      </c>
      <c r="AG13" s="13">
        <f t="shared" si="8"/>
        <v>0</v>
      </c>
      <c r="AH13" s="14">
        <f t="shared" si="9"/>
        <v>0</v>
      </c>
      <c r="AI13" s="13">
        <f t="shared" si="10"/>
        <v>0</v>
      </c>
      <c r="AJ13" s="14">
        <f t="shared" si="11"/>
        <v>0</v>
      </c>
      <c r="AK13" s="13">
        <f t="shared" si="12"/>
        <v>0</v>
      </c>
      <c r="AL13" s="14">
        <f t="shared" si="13"/>
        <v>0</v>
      </c>
      <c r="AM13" s="13">
        <f t="shared" si="14"/>
        <v>0</v>
      </c>
      <c r="AN13" s="14">
        <f t="shared" si="15"/>
        <v>0</v>
      </c>
      <c r="AO13" s="13">
        <f t="shared" si="16"/>
        <v>0</v>
      </c>
      <c r="AP13" s="14">
        <f t="shared" si="17"/>
        <v>0</v>
      </c>
      <c r="AQ13" s="13">
        <f t="shared" si="18"/>
        <v>0</v>
      </c>
      <c r="AR13" s="14">
        <f t="shared" si="19"/>
        <v>0</v>
      </c>
      <c r="AS13" s="13">
        <f t="shared" si="20"/>
        <v>0</v>
      </c>
      <c r="AT13" s="14">
        <f t="shared" si="21"/>
        <v>0</v>
      </c>
    </row>
    <row r="14" spans="1:46">
      <c r="A14" s="40">
        <v>3</v>
      </c>
      <c r="B14" s="41" t="s">
        <v>41</v>
      </c>
      <c r="C14" s="42">
        <f>'[1]RUA SILVINO DIEL'!$I$41</f>
        <v>30831.91</v>
      </c>
      <c r="D14" s="45">
        <f t="shared" si="0"/>
        <v>0.26550539864849504</v>
      </c>
      <c r="E14" s="44">
        <v>25</v>
      </c>
      <c r="F14" s="44">
        <f t="shared" si="1"/>
        <v>25</v>
      </c>
      <c r="G14" s="44">
        <v>25</v>
      </c>
      <c r="H14" s="44">
        <f t="shared" si="22"/>
        <v>50</v>
      </c>
      <c r="I14" s="44">
        <v>25</v>
      </c>
      <c r="J14" s="44">
        <f t="shared" si="23"/>
        <v>75</v>
      </c>
      <c r="K14" s="44">
        <v>25</v>
      </c>
      <c r="L14" s="44">
        <f t="shared" si="24"/>
        <v>100</v>
      </c>
      <c r="M14" s="38">
        <v>0</v>
      </c>
      <c r="N14" s="20">
        <f t="shared" si="25"/>
        <v>0</v>
      </c>
      <c r="O14" s="19">
        <v>0</v>
      </c>
      <c r="P14" s="20">
        <f t="shared" si="26"/>
        <v>0</v>
      </c>
      <c r="Q14" s="19">
        <v>0</v>
      </c>
      <c r="R14" s="20">
        <f t="shared" si="27"/>
        <v>0</v>
      </c>
      <c r="S14" s="19">
        <v>0</v>
      </c>
      <c r="T14" s="20">
        <f t="shared" si="28"/>
        <v>0</v>
      </c>
      <c r="U14" s="19"/>
      <c r="V14" s="20">
        <f t="shared" si="29"/>
        <v>0</v>
      </c>
      <c r="W14" s="19"/>
      <c r="X14" s="20">
        <f t="shared" si="30"/>
        <v>0</v>
      </c>
      <c r="Y14" s="8"/>
      <c r="Z14" s="8"/>
      <c r="AA14" s="13">
        <f t="shared" si="2"/>
        <v>6.637634966212376E-2</v>
      </c>
      <c r="AB14" s="14">
        <f t="shared" si="3"/>
        <v>6.637634966212376E-2</v>
      </c>
      <c r="AC14" s="13">
        <f t="shared" si="4"/>
        <v>6.637634966212376E-2</v>
      </c>
      <c r="AD14" s="14">
        <f t="shared" si="5"/>
        <v>0.13275269932424752</v>
      </c>
      <c r="AE14" s="13">
        <f t="shared" si="6"/>
        <v>6.637634966212376E-2</v>
      </c>
      <c r="AF14" s="14">
        <f t="shared" si="7"/>
        <v>0.19912904898637127</v>
      </c>
      <c r="AG14" s="13">
        <f t="shared" si="8"/>
        <v>6.637634966212376E-2</v>
      </c>
      <c r="AH14" s="14">
        <f t="shared" si="9"/>
        <v>0.26550539864849504</v>
      </c>
      <c r="AI14" s="13">
        <f t="shared" si="10"/>
        <v>0</v>
      </c>
      <c r="AJ14" s="14">
        <f t="shared" si="11"/>
        <v>0</v>
      </c>
      <c r="AK14" s="13">
        <f t="shared" si="12"/>
        <v>0</v>
      </c>
      <c r="AL14" s="14">
        <f t="shared" si="13"/>
        <v>0</v>
      </c>
      <c r="AM14" s="13">
        <f t="shared" si="14"/>
        <v>0</v>
      </c>
      <c r="AN14" s="14">
        <f t="shared" si="15"/>
        <v>0</v>
      </c>
      <c r="AO14" s="13">
        <f t="shared" si="16"/>
        <v>0</v>
      </c>
      <c r="AP14" s="14">
        <f t="shared" si="17"/>
        <v>0</v>
      </c>
      <c r="AQ14" s="13">
        <f t="shared" si="18"/>
        <v>0</v>
      </c>
      <c r="AR14" s="14">
        <f t="shared" si="19"/>
        <v>0</v>
      </c>
      <c r="AS14" s="13">
        <f t="shared" si="20"/>
        <v>0</v>
      </c>
      <c r="AT14" s="14">
        <f t="shared" si="21"/>
        <v>0</v>
      </c>
    </row>
    <row r="15" spans="1:46">
      <c r="A15" s="40">
        <v>4</v>
      </c>
      <c r="B15" s="41" t="s">
        <v>46</v>
      </c>
      <c r="C15" s="42">
        <f>'[1]RUA SILVINO DIEL'!$I$47</f>
        <v>67361</v>
      </c>
      <c r="D15" s="45">
        <f t="shared" si="0"/>
        <v>0.58007139870223012</v>
      </c>
      <c r="E15" s="44">
        <v>25</v>
      </c>
      <c r="F15" s="44">
        <f t="shared" si="1"/>
        <v>25</v>
      </c>
      <c r="G15" s="44">
        <v>25</v>
      </c>
      <c r="H15" s="44">
        <f t="shared" si="22"/>
        <v>50</v>
      </c>
      <c r="I15" s="44">
        <v>25</v>
      </c>
      <c r="J15" s="44">
        <f t="shared" si="23"/>
        <v>75</v>
      </c>
      <c r="K15" s="44">
        <v>25</v>
      </c>
      <c r="L15" s="44">
        <f t="shared" si="24"/>
        <v>100</v>
      </c>
      <c r="M15" s="38">
        <v>0</v>
      </c>
      <c r="N15" s="20">
        <f t="shared" si="25"/>
        <v>0</v>
      </c>
      <c r="O15" s="19">
        <v>0</v>
      </c>
      <c r="P15" s="20">
        <f t="shared" si="26"/>
        <v>0</v>
      </c>
      <c r="Q15" s="19">
        <v>0</v>
      </c>
      <c r="R15" s="20">
        <f t="shared" si="27"/>
        <v>0</v>
      </c>
      <c r="S15" s="19">
        <v>0</v>
      </c>
      <c r="T15" s="20">
        <f t="shared" si="28"/>
        <v>0</v>
      </c>
      <c r="U15" s="19"/>
      <c r="V15" s="20">
        <f t="shared" si="29"/>
        <v>0</v>
      </c>
      <c r="W15" s="19"/>
      <c r="X15" s="20">
        <f t="shared" si="30"/>
        <v>0</v>
      </c>
      <c r="Y15" s="8"/>
      <c r="Z15" s="8"/>
      <c r="AA15" s="13">
        <f t="shared" si="2"/>
        <v>0.14501784967555753</v>
      </c>
      <c r="AB15" s="14">
        <f t="shared" si="3"/>
        <v>0.14501784967555753</v>
      </c>
      <c r="AC15" s="13">
        <f t="shared" si="4"/>
        <v>0.14501784967555753</v>
      </c>
      <c r="AD15" s="14">
        <f t="shared" si="5"/>
        <v>0.29003569935111506</v>
      </c>
      <c r="AE15" s="13">
        <f t="shared" si="6"/>
        <v>0.14501784967555753</v>
      </c>
      <c r="AF15" s="14">
        <f t="shared" si="7"/>
        <v>0.43505354902667254</v>
      </c>
      <c r="AG15" s="13">
        <f t="shared" si="8"/>
        <v>0.14501784967555753</v>
      </c>
      <c r="AH15" s="14">
        <f t="shared" si="9"/>
        <v>0.58007139870223012</v>
      </c>
      <c r="AI15" s="13">
        <f t="shared" si="10"/>
        <v>0</v>
      </c>
      <c r="AJ15" s="14">
        <f t="shared" si="11"/>
        <v>0</v>
      </c>
      <c r="AK15" s="13">
        <f t="shared" si="12"/>
        <v>0</v>
      </c>
      <c r="AL15" s="14">
        <f t="shared" si="13"/>
        <v>0</v>
      </c>
      <c r="AM15" s="13">
        <f t="shared" si="14"/>
        <v>0</v>
      </c>
      <c r="AN15" s="14">
        <f t="shared" si="15"/>
        <v>0</v>
      </c>
      <c r="AO15" s="13">
        <f t="shared" si="16"/>
        <v>0</v>
      </c>
      <c r="AP15" s="14">
        <f t="shared" si="17"/>
        <v>0</v>
      </c>
      <c r="AQ15" s="13">
        <f t="shared" si="18"/>
        <v>0</v>
      </c>
      <c r="AR15" s="14">
        <f t="shared" si="19"/>
        <v>0</v>
      </c>
      <c r="AS15" s="13">
        <f t="shared" si="20"/>
        <v>0</v>
      </c>
      <c r="AT15" s="14">
        <f t="shared" si="21"/>
        <v>0</v>
      </c>
    </row>
    <row r="16" spans="1:46">
      <c r="A16" s="40">
        <v>5</v>
      </c>
      <c r="B16" s="41" t="s">
        <v>47</v>
      </c>
      <c r="C16" s="42">
        <f>'[1]RUA SILVINO DIEL'!$I$53</f>
        <v>356.77</v>
      </c>
      <c r="D16" s="45">
        <f t="shared" si="0"/>
        <v>3.0722832635352E-3</v>
      </c>
      <c r="E16" s="46"/>
      <c r="F16" s="44">
        <f t="shared" si="1"/>
        <v>0</v>
      </c>
      <c r="G16" s="47"/>
      <c r="H16" s="44">
        <f t="shared" si="22"/>
        <v>0</v>
      </c>
      <c r="I16" s="44">
        <v>50</v>
      </c>
      <c r="J16" s="44">
        <f t="shared" si="23"/>
        <v>50</v>
      </c>
      <c r="K16" s="44">
        <v>50</v>
      </c>
      <c r="L16" s="44">
        <f t="shared" si="24"/>
        <v>100</v>
      </c>
      <c r="M16" s="38"/>
      <c r="N16" s="20">
        <f t="shared" si="25"/>
        <v>0</v>
      </c>
      <c r="O16" s="19">
        <v>0</v>
      </c>
      <c r="P16" s="20">
        <f t="shared" si="26"/>
        <v>0</v>
      </c>
      <c r="Q16" s="19">
        <v>0</v>
      </c>
      <c r="R16" s="20">
        <f t="shared" si="27"/>
        <v>0</v>
      </c>
      <c r="S16" s="19">
        <v>0</v>
      </c>
      <c r="T16" s="20">
        <f t="shared" si="28"/>
        <v>0</v>
      </c>
      <c r="U16" s="19"/>
      <c r="V16" s="20">
        <f t="shared" si="29"/>
        <v>0</v>
      </c>
      <c r="W16" s="19"/>
      <c r="X16" s="20">
        <f t="shared" si="30"/>
        <v>0</v>
      </c>
      <c r="Y16" s="8"/>
      <c r="Z16" s="8"/>
      <c r="AA16" s="13">
        <f t="shared" si="2"/>
        <v>0</v>
      </c>
      <c r="AB16" s="14">
        <f t="shared" si="3"/>
        <v>0</v>
      </c>
      <c r="AC16" s="13">
        <f t="shared" si="4"/>
        <v>0</v>
      </c>
      <c r="AD16" s="14">
        <f t="shared" si="5"/>
        <v>0</v>
      </c>
      <c r="AE16" s="13">
        <f t="shared" si="6"/>
        <v>1.5361416317676E-3</v>
      </c>
      <c r="AF16" s="14">
        <f t="shared" si="7"/>
        <v>1.5361416317676E-3</v>
      </c>
      <c r="AG16" s="13">
        <f t="shared" si="8"/>
        <v>1.5361416317676E-3</v>
      </c>
      <c r="AH16" s="14">
        <f t="shared" si="9"/>
        <v>3.0722832635352E-3</v>
      </c>
      <c r="AI16" s="13">
        <f t="shared" si="10"/>
        <v>0</v>
      </c>
      <c r="AJ16" s="14">
        <f t="shared" si="11"/>
        <v>0</v>
      </c>
      <c r="AK16" s="13">
        <f t="shared" si="12"/>
        <v>0</v>
      </c>
      <c r="AL16" s="14">
        <f t="shared" si="13"/>
        <v>0</v>
      </c>
      <c r="AM16" s="13">
        <f t="shared" si="14"/>
        <v>0</v>
      </c>
      <c r="AN16" s="14">
        <f t="shared" si="15"/>
        <v>0</v>
      </c>
      <c r="AO16" s="13">
        <f t="shared" si="16"/>
        <v>0</v>
      </c>
      <c r="AP16" s="14">
        <f t="shared" si="17"/>
        <v>0</v>
      </c>
      <c r="AQ16" s="13">
        <f t="shared" si="18"/>
        <v>0</v>
      </c>
      <c r="AR16" s="14">
        <f t="shared" si="19"/>
        <v>0</v>
      </c>
      <c r="AS16" s="13">
        <f t="shared" si="20"/>
        <v>0</v>
      </c>
      <c r="AT16" s="14">
        <f t="shared" si="21"/>
        <v>0</v>
      </c>
    </row>
    <row r="17" spans="1:46">
      <c r="A17" s="40">
        <v>6</v>
      </c>
      <c r="B17" s="41" t="s">
        <v>42</v>
      </c>
      <c r="C17" s="42">
        <f>'[1]RUA SILVINO DIEL'!$I$63</f>
        <v>13786.6</v>
      </c>
      <c r="D17" s="45">
        <f t="shared" si="0"/>
        <v>0.11872169868838298</v>
      </c>
      <c r="E17" s="46"/>
      <c r="F17" s="44">
        <f t="shared" si="1"/>
        <v>0</v>
      </c>
      <c r="G17" s="47">
        <v>33</v>
      </c>
      <c r="H17" s="44">
        <f t="shared" si="22"/>
        <v>33</v>
      </c>
      <c r="I17" s="44">
        <v>33</v>
      </c>
      <c r="J17" s="44">
        <f t="shared" si="23"/>
        <v>66</v>
      </c>
      <c r="K17" s="44">
        <v>34</v>
      </c>
      <c r="L17" s="44">
        <f t="shared" si="24"/>
        <v>100</v>
      </c>
      <c r="M17" s="38"/>
      <c r="N17" s="20">
        <f t="shared" si="25"/>
        <v>0</v>
      </c>
      <c r="O17" s="19">
        <v>0</v>
      </c>
      <c r="P17" s="20">
        <f t="shared" si="26"/>
        <v>0</v>
      </c>
      <c r="Q17" s="19">
        <v>0</v>
      </c>
      <c r="R17" s="20">
        <f t="shared" si="27"/>
        <v>0</v>
      </c>
      <c r="S17" s="19">
        <v>0</v>
      </c>
      <c r="T17" s="20">
        <f t="shared" si="28"/>
        <v>0</v>
      </c>
      <c r="U17" s="19"/>
      <c r="V17" s="20">
        <f t="shared" si="29"/>
        <v>0</v>
      </c>
      <c r="W17" s="19"/>
      <c r="X17" s="20">
        <f t="shared" si="30"/>
        <v>0</v>
      </c>
      <c r="Y17" s="8"/>
      <c r="Z17" s="8"/>
      <c r="AA17" s="13">
        <f t="shared" si="2"/>
        <v>0</v>
      </c>
      <c r="AB17" s="14">
        <f t="shared" si="3"/>
        <v>0</v>
      </c>
      <c r="AC17" s="13">
        <f t="shared" si="4"/>
        <v>3.917816056716638E-2</v>
      </c>
      <c r="AD17" s="14">
        <f t="shared" si="5"/>
        <v>3.917816056716638E-2</v>
      </c>
      <c r="AE17" s="13">
        <f t="shared" si="6"/>
        <v>3.917816056716638E-2</v>
      </c>
      <c r="AF17" s="14">
        <f t="shared" si="7"/>
        <v>7.835632113433276E-2</v>
      </c>
      <c r="AG17" s="13">
        <f t="shared" si="8"/>
        <v>4.0365377554050209E-2</v>
      </c>
      <c r="AH17" s="14">
        <f t="shared" si="9"/>
        <v>0.11872169868838298</v>
      </c>
      <c r="AI17" s="13">
        <f t="shared" si="10"/>
        <v>0</v>
      </c>
      <c r="AJ17" s="14">
        <f t="shared" si="11"/>
        <v>0</v>
      </c>
      <c r="AK17" s="13">
        <f t="shared" si="12"/>
        <v>0</v>
      </c>
      <c r="AL17" s="14">
        <f t="shared" si="13"/>
        <v>0</v>
      </c>
      <c r="AM17" s="13">
        <f t="shared" si="14"/>
        <v>0</v>
      </c>
      <c r="AN17" s="14">
        <f t="shared" si="15"/>
        <v>0</v>
      </c>
      <c r="AO17" s="13">
        <f t="shared" si="16"/>
        <v>0</v>
      </c>
      <c r="AP17" s="14">
        <f t="shared" si="17"/>
        <v>0</v>
      </c>
      <c r="AQ17" s="13">
        <f t="shared" si="18"/>
        <v>0</v>
      </c>
      <c r="AR17" s="14">
        <f t="shared" si="19"/>
        <v>0</v>
      </c>
      <c r="AS17" s="13">
        <f t="shared" si="20"/>
        <v>0</v>
      </c>
      <c r="AT17" s="14">
        <f t="shared" si="21"/>
        <v>0</v>
      </c>
    </row>
    <row r="18" spans="1:46" ht="6.75" customHeight="1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AA18" s="13"/>
      <c r="AB18" s="14"/>
      <c r="AC18" s="13"/>
      <c r="AD18" s="14"/>
    </row>
    <row r="19" spans="1:46">
      <c r="A19" s="51" t="s">
        <v>35</v>
      </c>
      <c r="B19" s="51"/>
      <c r="C19" s="48">
        <f>SUM(C12:C17)</f>
        <v>116125.36</v>
      </c>
      <c r="D19" s="49">
        <f>SUM(D12:D17)</f>
        <v>1</v>
      </c>
      <c r="E19" s="59">
        <f>AA20</f>
        <v>23.140610715867748</v>
      </c>
      <c r="F19" s="59"/>
      <c r="G19" s="59">
        <f t="shared" ref="G19:W19" si="31">AC20</f>
        <v>26.318967278120819</v>
      </c>
      <c r="H19" s="59"/>
      <c r="I19" s="59">
        <f t="shared" si="31"/>
        <v>25.210850153661525</v>
      </c>
      <c r="J19" s="59"/>
      <c r="K19" s="59">
        <f t="shared" si="31"/>
        <v>25.329571852349908</v>
      </c>
      <c r="L19" s="59"/>
      <c r="M19" s="60">
        <f t="shared" si="31"/>
        <v>0</v>
      </c>
      <c r="N19" s="60"/>
      <c r="O19" s="60">
        <f t="shared" si="31"/>
        <v>0</v>
      </c>
      <c r="P19" s="60"/>
      <c r="Q19" s="60">
        <f t="shared" si="31"/>
        <v>0</v>
      </c>
      <c r="R19" s="60"/>
      <c r="S19" s="60">
        <f t="shared" si="31"/>
        <v>0</v>
      </c>
      <c r="T19" s="72"/>
      <c r="U19" s="74">
        <f t="shared" si="31"/>
        <v>0</v>
      </c>
      <c r="V19" s="59"/>
      <c r="W19" s="59">
        <f t="shared" si="31"/>
        <v>0</v>
      </c>
      <c r="X19" s="59"/>
      <c r="AA19" s="20">
        <f t="shared" ref="AA19:AT19" si="32">SUM(AA12:AA17)</f>
        <v>0.23140610715867749</v>
      </c>
      <c r="AB19" s="20">
        <f t="shared" si="32"/>
        <v>0.23140610715867749</v>
      </c>
      <c r="AC19" s="20">
        <f t="shared" si="32"/>
        <v>0.26318967278120819</v>
      </c>
      <c r="AD19" s="20">
        <f t="shared" si="32"/>
        <v>0.48720118499525</v>
      </c>
      <c r="AE19" s="20">
        <f t="shared" si="32"/>
        <v>0.25210850153661524</v>
      </c>
      <c r="AF19" s="20">
        <f t="shared" si="32"/>
        <v>0.71407506077914418</v>
      </c>
      <c r="AG19" s="20">
        <f t="shared" si="32"/>
        <v>0.25329571852349908</v>
      </c>
      <c r="AH19" s="20">
        <f t="shared" si="32"/>
        <v>0.96737077930264326</v>
      </c>
      <c r="AI19" s="20">
        <f t="shared" si="32"/>
        <v>0</v>
      </c>
      <c r="AJ19" s="20">
        <f t="shared" si="32"/>
        <v>0</v>
      </c>
      <c r="AK19" s="20">
        <f t="shared" si="32"/>
        <v>0</v>
      </c>
      <c r="AL19" s="20">
        <f t="shared" si="32"/>
        <v>0</v>
      </c>
      <c r="AM19" s="20">
        <f t="shared" si="32"/>
        <v>0</v>
      </c>
      <c r="AN19" s="20">
        <f t="shared" si="32"/>
        <v>0</v>
      </c>
      <c r="AO19" s="20">
        <f t="shared" si="32"/>
        <v>0</v>
      </c>
      <c r="AP19" s="20">
        <f t="shared" si="32"/>
        <v>0</v>
      </c>
      <c r="AQ19" s="20">
        <f t="shared" si="32"/>
        <v>0</v>
      </c>
      <c r="AR19" s="20">
        <f t="shared" si="32"/>
        <v>0</v>
      </c>
      <c r="AS19" s="20">
        <f t="shared" si="32"/>
        <v>0</v>
      </c>
      <c r="AT19" s="20">
        <f t="shared" si="32"/>
        <v>0</v>
      </c>
    </row>
    <row r="20" spans="1:46">
      <c r="A20" s="51" t="s">
        <v>34</v>
      </c>
      <c r="B20" s="51"/>
      <c r="C20" s="78"/>
      <c r="D20" s="79"/>
      <c r="E20" s="68">
        <f>(E19/100)*$C$19</f>
        <v>26872.1175</v>
      </c>
      <c r="F20" s="68"/>
      <c r="G20" s="68">
        <f>(G19/100)*$C$19</f>
        <v>30562.995500000005</v>
      </c>
      <c r="H20" s="68"/>
      <c r="I20" s="68">
        <f t="shared" ref="I20" si="33">(I19/100)*$C$19</f>
        <v>29276.190499999997</v>
      </c>
      <c r="J20" s="68"/>
      <c r="K20" s="68">
        <f t="shared" ref="K20" si="34">(K19/100)*$C$19</f>
        <v>29414.056499999999</v>
      </c>
      <c r="L20" s="68"/>
      <c r="M20" s="68">
        <f t="shared" ref="M20" si="35">(M19/100)*$C$19</f>
        <v>0</v>
      </c>
      <c r="N20" s="68"/>
      <c r="O20" s="68">
        <f t="shared" ref="O20" si="36">(O19/100)*$C$19</f>
        <v>0</v>
      </c>
      <c r="P20" s="68"/>
      <c r="Q20" s="68">
        <f t="shared" ref="Q20" si="37">(Q19/100)*$C$19</f>
        <v>0</v>
      </c>
      <c r="R20" s="68"/>
      <c r="S20" s="68">
        <f t="shared" ref="S20" si="38">(S19/100)*$C$19</f>
        <v>0</v>
      </c>
      <c r="T20" s="69"/>
      <c r="U20" s="70">
        <f t="shared" ref="U20" si="39">(U19/100)*$C$19</f>
        <v>0</v>
      </c>
      <c r="V20" s="71"/>
      <c r="W20" s="71">
        <f t="shared" ref="W20" si="40">(W19/100)*$C$19</f>
        <v>0</v>
      </c>
      <c r="X20" s="71"/>
      <c r="AA20" s="20">
        <f>AA19*100</f>
        <v>23.140610715867748</v>
      </c>
      <c r="AB20" s="20">
        <f t="shared" ref="AB20:AT20" si="41">AB19*100</f>
        <v>23.140610715867748</v>
      </c>
      <c r="AC20" s="20">
        <f t="shared" si="41"/>
        <v>26.318967278120819</v>
      </c>
      <c r="AD20" s="20">
        <f t="shared" si="41"/>
        <v>48.720118499525</v>
      </c>
      <c r="AE20" s="20">
        <f t="shared" si="41"/>
        <v>25.210850153661525</v>
      </c>
      <c r="AF20" s="20">
        <f t="shared" si="41"/>
        <v>71.40750607791442</v>
      </c>
      <c r="AG20" s="20">
        <f t="shared" si="41"/>
        <v>25.329571852349908</v>
      </c>
      <c r="AH20" s="20">
        <f t="shared" si="41"/>
        <v>96.73707793026432</v>
      </c>
      <c r="AI20" s="20">
        <f t="shared" si="41"/>
        <v>0</v>
      </c>
      <c r="AJ20" s="20">
        <f t="shared" si="41"/>
        <v>0</v>
      </c>
      <c r="AK20" s="20">
        <f t="shared" si="41"/>
        <v>0</v>
      </c>
      <c r="AL20" s="20">
        <f t="shared" si="41"/>
        <v>0</v>
      </c>
      <c r="AM20" s="20">
        <f t="shared" si="41"/>
        <v>0</v>
      </c>
      <c r="AN20" s="20">
        <f t="shared" si="41"/>
        <v>0</v>
      </c>
      <c r="AO20" s="20">
        <f t="shared" si="41"/>
        <v>0</v>
      </c>
      <c r="AP20" s="20">
        <f t="shared" si="41"/>
        <v>0</v>
      </c>
      <c r="AQ20" s="20">
        <f t="shared" si="41"/>
        <v>0</v>
      </c>
      <c r="AR20" s="20">
        <f t="shared" si="41"/>
        <v>0</v>
      </c>
      <c r="AS20" s="20">
        <f t="shared" si="41"/>
        <v>0</v>
      </c>
      <c r="AT20" s="20">
        <f t="shared" si="41"/>
        <v>0</v>
      </c>
    </row>
    <row r="21" spans="1:46">
      <c r="A21" s="51" t="s">
        <v>36</v>
      </c>
      <c r="B21" s="51"/>
      <c r="C21" s="78"/>
      <c r="D21" s="79"/>
      <c r="E21" s="67">
        <f>AB20</f>
        <v>23.140610715867748</v>
      </c>
      <c r="F21" s="67"/>
      <c r="G21" s="67">
        <f>E21+G19</f>
        <v>49.459577993988567</v>
      </c>
      <c r="H21" s="67"/>
      <c r="I21" s="67">
        <f>IF((G21=100),0,G21+I19)</f>
        <v>74.670428147650085</v>
      </c>
      <c r="J21" s="67"/>
      <c r="K21" s="67">
        <f>IF((I21=100),0,I21+K19)</f>
        <v>100</v>
      </c>
      <c r="L21" s="67"/>
      <c r="M21" s="65">
        <f>IF((K21=100),0,K21+M19)</f>
        <v>0</v>
      </c>
      <c r="N21" s="66"/>
      <c r="O21" s="65">
        <f>IF((M21=100),0,M21+O19)</f>
        <v>0</v>
      </c>
      <c r="P21" s="66"/>
      <c r="Q21" s="65">
        <f>IF((O21=100),0,O21+Q19)</f>
        <v>0</v>
      </c>
      <c r="R21" s="66"/>
      <c r="S21" s="65">
        <f>IF((Q21=100),0,Q21+S19)</f>
        <v>0</v>
      </c>
      <c r="T21" s="73"/>
      <c r="U21" s="81">
        <f>IF((S21=100),0,S21+U19)</f>
        <v>0</v>
      </c>
      <c r="V21" s="66"/>
      <c r="W21" s="65">
        <f>IF((U21=100),0,U21+W19)</f>
        <v>0</v>
      </c>
      <c r="X21" s="66"/>
    </row>
    <row r="22" spans="1:46" ht="15.75" thickBot="1">
      <c r="A22" s="51" t="s">
        <v>37</v>
      </c>
      <c r="B22" s="51"/>
      <c r="C22" s="78"/>
      <c r="D22" s="79"/>
      <c r="E22" s="75">
        <f>(E21/100)*$C$19</f>
        <v>26872.1175</v>
      </c>
      <c r="F22" s="75"/>
      <c r="G22" s="75">
        <f t="shared" ref="G22" si="42">(G21/100)*$C$19</f>
        <v>57435.113000000005</v>
      </c>
      <c r="H22" s="75"/>
      <c r="I22" s="75">
        <f t="shared" ref="I22" si="43">(I21/100)*$C$19</f>
        <v>86711.303499999995</v>
      </c>
      <c r="J22" s="75"/>
      <c r="K22" s="75">
        <f t="shared" ref="K22" si="44">(K21/100)*$C$19</f>
        <v>116125.36</v>
      </c>
      <c r="L22" s="75"/>
      <c r="M22" s="80">
        <f t="shared" ref="M22" si="45">(M21/100)*$C$19</f>
        <v>0</v>
      </c>
      <c r="N22" s="80"/>
      <c r="O22" s="80">
        <f t="shared" ref="O22" si="46">(O21/100)*$C$19</f>
        <v>0</v>
      </c>
      <c r="P22" s="80"/>
      <c r="Q22" s="80">
        <f t="shared" ref="Q22" si="47">(Q21/100)*$C$19</f>
        <v>0</v>
      </c>
      <c r="R22" s="80"/>
      <c r="S22" s="80">
        <f t="shared" ref="S22" si="48">(S21/100)*$C$19</f>
        <v>0</v>
      </c>
      <c r="T22" s="82"/>
      <c r="U22" s="76">
        <f t="shared" ref="U22" si="49">(U21/100)*$C$19</f>
        <v>0</v>
      </c>
      <c r="V22" s="77"/>
      <c r="W22" s="77">
        <f t="shared" ref="W22" si="50">(W21/100)*$C$19</f>
        <v>0</v>
      </c>
      <c r="X22" s="77"/>
    </row>
    <row r="23" spans="1:46">
      <c r="A23" s="29"/>
      <c r="B23" s="29"/>
      <c r="C23" s="25"/>
      <c r="D23" s="25"/>
      <c r="E23" s="25"/>
      <c r="F23" s="25"/>
      <c r="G23" s="24"/>
      <c r="H23" s="24"/>
      <c r="I23" s="23"/>
    </row>
    <row r="24" spans="1:46">
      <c r="A24" s="22" t="s">
        <v>50</v>
      </c>
      <c r="B24" s="25"/>
      <c r="C24" s="25"/>
      <c r="D24" s="25"/>
      <c r="E24" s="25"/>
      <c r="F24" s="1"/>
    </row>
    <row r="25" spans="1:46">
      <c r="A25" s="22"/>
      <c r="B25" s="22"/>
      <c r="C25" s="22"/>
      <c r="D25" s="22"/>
      <c r="E25" s="22"/>
      <c r="H25" s="26"/>
      <c r="I25" s="26"/>
      <c r="J25" s="26"/>
      <c r="K25" s="26"/>
      <c r="L25" s="26"/>
      <c r="M25" s="26"/>
      <c r="N25" s="26"/>
    </row>
    <row r="26" spans="1:46">
      <c r="A26" s="22"/>
      <c r="B26" s="22"/>
      <c r="C26" s="22"/>
      <c r="D26" s="22"/>
      <c r="E26" s="22"/>
      <c r="H26" s="26"/>
      <c r="I26" s="26"/>
      <c r="J26" s="26"/>
      <c r="K26" s="26"/>
      <c r="L26" s="26"/>
      <c r="M26" s="26"/>
      <c r="N26" s="26"/>
    </row>
    <row r="27" spans="1:46">
      <c r="A27" s="22"/>
      <c r="B27" s="22"/>
      <c r="C27" s="22"/>
      <c r="D27" s="22"/>
      <c r="E27" s="30"/>
      <c r="F27" s="30"/>
      <c r="H27" s="28"/>
      <c r="I27" s="28"/>
      <c r="J27" s="28"/>
      <c r="K27" s="28"/>
      <c r="L27" s="28"/>
      <c r="M27" s="28"/>
      <c r="N27" s="28"/>
    </row>
    <row r="28" spans="1:46">
      <c r="A28" s="26" t="s">
        <v>33</v>
      </c>
      <c r="B28" s="22"/>
      <c r="C28" s="22"/>
      <c r="D28" s="22"/>
      <c r="E28" s="22"/>
      <c r="H28" s="27"/>
      <c r="I28" s="27"/>
      <c r="J28" s="27"/>
      <c r="K28" s="27"/>
      <c r="L28" s="27"/>
      <c r="M28" s="27"/>
      <c r="N28" s="27"/>
    </row>
    <row r="29" spans="1:46">
      <c r="A29" s="28" t="s">
        <v>30</v>
      </c>
      <c r="B29" s="22"/>
      <c r="C29" s="22"/>
      <c r="D29" s="22"/>
      <c r="E29" s="22"/>
      <c r="H29" s="27"/>
      <c r="I29" s="27"/>
      <c r="J29" s="27"/>
      <c r="K29" s="27"/>
      <c r="L29" s="27"/>
      <c r="M29" s="27"/>
      <c r="N29" s="27"/>
    </row>
    <row r="30" spans="1:46">
      <c r="A30" s="27" t="s">
        <v>32</v>
      </c>
      <c r="K30" s="27"/>
      <c r="L30" s="27"/>
      <c r="M30" s="27"/>
    </row>
    <row r="31" spans="1:46">
      <c r="A31" s="27" t="s">
        <v>31</v>
      </c>
    </row>
  </sheetData>
  <mergeCells count="72">
    <mergeCell ref="U22:V22"/>
    <mergeCell ref="W22:X22"/>
    <mergeCell ref="C20:D20"/>
    <mergeCell ref="C21:D21"/>
    <mergeCell ref="C22:D22"/>
    <mergeCell ref="I22:J22"/>
    <mergeCell ref="K22:L22"/>
    <mergeCell ref="M22:N22"/>
    <mergeCell ref="O22:P22"/>
    <mergeCell ref="Q22:R22"/>
    <mergeCell ref="U21:V21"/>
    <mergeCell ref="K21:L21"/>
    <mergeCell ref="S22:T22"/>
    <mergeCell ref="M21:N21"/>
    <mergeCell ref="A20:B20"/>
    <mergeCell ref="A21:B21"/>
    <mergeCell ref="A22:B22"/>
    <mergeCell ref="E22:F22"/>
    <mergeCell ref="G22:H22"/>
    <mergeCell ref="W19:X19"/>
    <mergeCell ref="W21:X21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Q21:R21"/>
    <mergeCell ref="S19:T19"/>
    <mergeCell ref="S21:T21"/>
    <mergeCell ref="U19:V19"/>
    <mergeCell ref="O19:P19"/>
    <mergeCell ref="O21:P21"/>
    <mergeCell ref="E21:F21"/>
    <mergeCell ref="G19:H19"/>
    <mergeCell ref="G21:H21"/>
    <mergeCell ref="I19:J19"/>
    <mergeCell ref="I21:J21"/>
    <mergeCell ref="AO10:AP10"/>
    <mergeCell ref="AQ10:AR10"/>
    <mergeCell ref="AS10:AT10"/>
    <mergeCell ref="AC10:AD10"/>
    <mergeCell ref="AE10:AF10"/>
    <mergeCell ref="AG10:AH10"/>
    <mergeCell ref="AI10:AJ10"/>
    <mergeCell ref="AK10:AL10"/>
    <mergeCell ref="AM10:AN10"/>
    <mergeCell ref="S10:T10"/>
    <mergeCell ref="U10:V10"/>
    <mergeCell ref="W10:X10"/>
    <mergeCell ref="E9:L9"/>
    <mergeCell ref="AA10:AB10"/>
    <mergeCell ref="A19:B19"/>
    <mergeCell ref="M10:N10"/>
    <mergeCell ref="O10:P10"/>
    <mergeCell ref="Q10:R10"/>
    <mergeCell ref="K10:L10"/>
    <mergeCell ref="A9:A11"/>
    <mergeCell ref="B9:B11"/>
    <mergeCell ref="C9:C11"/>
    <mergeCell ref="D9:D11"/>
    <mergeCell ref="E10:F10"/>
    <mergeCell ref="G10:H10"/>
    <mergeCell ref="I10:J10"/>
    <mergeCell ref="E19:F19"/>
    <mergeCell ref="K19:L19"/>
    <mergeCell ref="Q19:R19"/>
    <mergeCell ref="M19:N19"/>
  </mergeCells>
  <conditionalFormatting sqref="AA19:AT20 E19:E22 U19:U22 W19:W22 G19:G22 I19:I22 K19:K22 M19:M22 O19:O22 Q19:Q22 S19:S22 D12:D17 H12:H17 J12:J17 L12:L17 N12:N17 P12:P17 R12:R17 T12:T17 V12:V17 X12:X17 F12:F17">
    <cfRule type="cellIs" dxfId="0" priority="34" operator="greaterThan">
      <formula>0</formula>
    </cfRule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80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Engenharia</cp:lastModifiedBy>
  <cp:lastPrinted>2016-06-27T10:38:07Z</cp:lastPrinted>
  <dcterms:created xsi:type="dcterms:W3CDTF">2013-09-01T20:19:58Z</dcterms:created>
  <dcterms:modified xsi:type="dcterms:W3CDTF">2016-06-27T12:38:59Z</dcterms:modified>
</cp:coreProperties>
</file>