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9375" windowHeight="3915" tabRatio="870" activeTab="0"/>
  </bookViews>
  <sheets>
    <sheet name="RUA SILVINO DIEL" sheetId="1" r:id="rId1"/>
  </sheets>
  <definedNames>
    <definedName name="_xlnm.Print_Area" localSheetId="0">'RUA SILVINO DIEL'!$A$1:$I$79</definedName>
  </definedNames>
  <calcPr fullCalcOnLoad="1" fullPrecision="0"/>
</workbook>
</file>

<file path=xl/sharedStrings.xml><?xml version="1.0" encoding="utf-8"?>
<sst xmlns="http://schemas.openxmlformats.org/spreadsheetml/2006/main" count="160" uniqueCount="111">
  <si>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</si>
  <si>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</si>
  <si>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</si>
  <si>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</si>
  <si>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</si>
  <si>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</si>
  <si>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2.1</t>
  </si>
  <si>
    <t>1.1</t>
  </si>
  <si>
    <t>Quant.</t>
  </si>
  <si>
    <t>Un</t>
  </si>
  <si>
    <t>Valor total</t>
  </si>
  <si>
    <t>m²</t>
  </si>
  <si>
    <t>DRENAGEM PLUVIAL</t>
  </si>
  <si>
    <t>3.1</t>
  </si>
  <si>
    <t>Escavação das Valas</t>
  </si>
  <si>
    <t>m³</t>
  </si>
  <si>
    <t>Tubulação  (material e mão de obra)</t>
  </si>
  <si>
    <t>4.1</t>
  </si>
  <si>
    <t>Código</t>
  </si>
  <si>
    <t>SINAPI</t>
  </si>
  <si>
    <t>Custo R$</t>
  </si>
  <si>
    <t>2.2</t>
  </si>
  <si>
    <t>4.2</t>
  </si>
  <si>
    <t xml:space="preserve">Custo </t>
  </si>
  <si>
    <t>TERRAPLENAGEM</t>
  </si>
  <si>
    <t>74154/001  S.</t>
  </si>
  <si>
    <t>Rafael Cassol Basso</t>
  </si>
  <si>
    <t>3.1.1</t>
  </si>
  <si>
    <t>3.1.2</t>
  </si>
  <si>
    <t>3.2</t>
  </si>
  <si>
    <t>3.3</t>
  </si>
  <si>
    <t>Observações:</t>
  </si>
  <si>
    <t>74005/002  S.</t>
  </si>
  <si>
    <t>7781 I.</t>
  </si>
  <si>
    <t>SINALIZAÇÃO</t>
  </si>
  <si>
    <t>12387  I.</t>
  </si>
  <si>
    <t>und</t>
  </si>
  <si>
    <t xml:space="preserve"> - O BDI considerado foi de</t>
  </si>
  <si>
    <t>____________________________________________________________________</t>
  </si>
  <si>
    <r>
      <t xml:space="preserve">Engenheiro Civil - </t>
    </r>
    <r>
      <rPr>
        <b/>
        <sz val="12"/>
        <rFont val="Arial"/>
        <family val="2"/>
      </rPr>
      <t>Amerios</t>
    </r>
    <r>
      <rPr>
        <sz val="12"/>
        <rFont val="Arial"/>
        <family val="2"/>
      </rPr>
      <t xml:space="preserve">   -   CREA/SC 112.213-2</t>
    </r>
  </si>
  <si>
    <t>74209/001 S.</t>
  </si>
  <si>
    <t>3.3.1</t>
  </si>
  <si>
    <t>Boca de Lobo (meterial e mão de obra)</t>
  </si>
  <si>
    <t>6081 I.</t>
  </si>
  <si>
    <t>6.1</t>
  </si>
  <si>
    <t>6.2</t>
  </si>
  <si>
    <r>
      <rPr>
        <b/>
        <sz val="12"/>
        <rFont val="Comic Sans MS"/>
        <family val="4"/>
      </rPr>
      <t>S</t>
    </r>
    <r>
      <rPr>
        <sz val="12"/>
        <rFont val="Comic Sans MS"/>
        <family val="4"/>
      </rPr>
      <t xml:space="preserve"> = Tabela SINAPI (Sintética)</t>
    </r>
  </si>
  <si>
    <r>
      <rPr>
        <b/>
        <sz val="12"/>
        <rFont val="Comic Sans MS"/>
        <family val="4"/>
      </rPr>
      <t>I</t>
    </r>
    <r>
      <rPr>
        <sz val="12"/>
        <rFont val="Comic Sans MS"/>
        <family val="4"/>
      </rPr>
      <t xml:space="preserve"> = Tabela SINAPI (Insumos)</t>
    </r>
  </si>
  <si>
    <t xml:space="preserve"> - Custo total da obra = </t>
  </si>
  <si>
    <t>MEIO FIO</t>
  </si>
  <si>
    <t>Total do item.............................................................................................................................................................................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</si>
  <si>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</si>
  <si>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item...............................................................................................................................................................................</t>
  </si>
  <si>
    <t>m</t>
  </si>
  <si>
    <t>Meio Fio</t>
  </si>
  <si>
    <t>Material aterro atrás do Meio Fio</t>
  </si>
  <si>
    <t>74005/002 S.</t>
  </si>
  <si>
    <t>PAVIMENTAÇÃO COM PEDRAS DE BASALTO IRREGULARES</t>
  </si>
  <si>
    <t>78785 A.CEF (CH)</t>
  </si>
  <si>
    <t>76872  A.CEF (CH)</t>
  </si>
  <si>
    <t>Colchão em Argila p/ ast. De Pav. Em Pedras e. 15 cm, DMT até 10 km</t>
  </si>
  <si>
    <t>TOTAL GERAL DA OBRA............................................................................................................................................................................</t>
  </si>
  <si>
    <t>74154/001 S.</t>
  </si>
  <si>
    <t>Placa Identificação do convênio Galv. Padrão Mode - 2,00 x 1,25 m</t>
  </si>
  <si>
    <t>3.2.1</t>
  </si>
  <si>
    <t>3.2.2</t>
  </si>
  <si>
    <r>
      <rPr>
        <b/>
        <sz val="12"/>
        <rFont val="Comic Sans MS"/>
        <family val="4"/>
      </rPr>
      <t>D</t>
    </r>
    <r>
      <rPr>
        <sz val="12"/>
        <rFont val="Comic Sans MS"/>
        <family val="4"/>
      </rPr>
      <t xml:space="preserve"> = Tabela DNIT</t>
    </r>
  </si>
  <si>
    <t>5.1</t>
  </si>
  <si>
    <t>5.2</t>
  </si>
  <si>
    <t>1 A 01 850 01 D.</t>
  </si>
  <si>
    <t>PLACA DA OBRA</t>
  </si>
  <si>
    <r>
      <t xml:space="preserve">Confecção de Placa de Sinalização semi refletiva - </t>
    </r>
    <r>
      <rPr>
        <b/>
        <sz val="12"/>
        <rFont val="Arial"/>
        <family val="2"/>
      </rPr>
      <t>VELOCIDADE 40 Km/h</t>
    </r>
  </si>
  <si>
    <t>79472 S.</t>
  </si>
  <si>
    <t>Regularização de superfície de terra com motoniveladora</t>
  </si>
  <si>
    <t>92809 S.</t>
  </si>
  <si>
    <t>Pavimentação em Pedras Irregular, c/ rejunte de Pó de Pedra, compactação, excluso colchão e regularização do subleito</t>
  </si>
  <si>
    <r>
      <t xml:space="preserve">Poste em Aço h = 2,50m D 75 mm tipo XR-701/1 XOULUX OU TPD-236/1 TROPICO para a placa de </t>
    </r>
    <r>
      <rPr>
        <b/>
        <sz val="12"/>
        <rFont val="Arial"/>
        <family val="2"/>
      </rPr>
      <t>VELOCIDADE 40 Km/h</t>
    </r>
  </si>
  <si>
    <t>72967 S.</t>
  </si>
  <si>
    <t>Meio Fio de concreto pré-moldado 12 x 30 cm, rejuntado com argamassa Traço 1:3 (Cimento e Areia)</t>
  </si>
  <si>
    <t>Argila para aterro / reaterro (com transporte até 10 Km)</t>
  </si>
  <si>
    <t xml:space="preserve">Compactação mecânica c/ controle do G.C &gt;= 95 % do PN (Áreas) com motoniveladora e rolo compressor </t>
  </si>
  <si>
    <t>Escavação, Carga e Transporte de material de 1ª categoria com trator sobre esteiras DMT 50 - 100</t>
  </si>
  <si>
    <t>CUNHATAÍ / SC</t>
  </si>
  <si>
    <t>ORÇAMENTO</t>
  </si>
  <si>
    <r>
      <t xml:space="preserve">Tubo Concreto Simples Classe PS1, PB </t>
    </r>
    <r>
      <rPr>
        <b/>
        <sz val="14"/>
        <rFont val="Arial"/>
        <family val="2"/>
      </rPr>
      <t>DN 400 mm</t>
    </r>
    <r>
      <rPr>
        <sz val="12"/>
        <rFont val="Arial"/>
        <family val="2"/>
      </rPr>
      <t xml:space="preserve"> p/ aguas pluviais (NBR 8890)</t>
    </r>
  </si>
  <si>
    <r>
      <t xml:space="preserve">Assentamento de tubo de concreto para redes coletoras de águas pluviais diâmetro de </t>
    </r>
    <r>
      <rPr>
        <b/>
        <sz val="14"/>
        <rFont val="Arial"/>
        <family val="2"/>
      </rPr>
      <t>400 mm</t>
    </r>
    <r>
      <rPr>
        <sz val="12"/>
        <rFont val="Arial"/>
        <family val="2"/>
      </rPr>
      <t xml:space="preserve">, junta rígida, instalada em local com baixo nível de interferência </t>
    </r>
  </si>
  <si>
    <t>7791  I.</t>
  </si>
  <si>
    <r>
      <t xml:space="preserve">Tubo Concreto Simples Classe PS1, PB </t>
    </r>
    <r>
      <rPr>
        <b/>
        <sz val="14"/>
        <rFont val="Arial"/>
        <family val="2"/>
      </rPr>
      <t>DN 600 mm</t>
    </r>
    <r>
      <rPr>
        <sz val="12"/>
        <rFont val="Arial"/>
        <family val="2"/>
      </rPr>
      <t xml:space="preserve"> p/ aguas pluviais (NBR 8890)</t>
    </r>
  </si>
  <si>
    <t>92811 S.</t>
  </si>
  <si>
    <r>
      <t xml:space="preserve">Assentamento de tubo de concreto para redes coletoras de águas pluviais diâmetro de </t>
    </r>
    <r>
      <rPr>
        <b/>
        <sz val="14"/>
        <rFont val="Arial"/>
        <family val="2"/>
      </rPr>
      <t>600 mm</t>
    </r>
    <r>
      <rPr>
        <sz val="12"/>
        <rFont val="Arial"/>
        <family val="2"/>
      </rPr>
      <t xml:space="preserve">, junta rígida, instalada em local com baixo nível de interferência </t>
    </r>
  </si>
  <si>
    <t>3.2.3</t>
  </si>
  <si>
    <t>3.2.4</t>
  </si>
  <si>
    <t>2.3</t>
  </si>
  <si>
    <t xml:space="preserve"> - O valor do material e mão de obra foi obtida através da tabela do SINAPI - MAIO/2016.</t>
  </si>
  <si>
    <t xml:space="preserve"> - CUB de referência: JUNHO/2016 = </t>
  </si>
  <si>
    <t>Composição 01</t>
  </si>
  <si>
    <r>
      <t xml:space="preserve">Boca de Lobo Simples Grelha concr. p/ tubo diâmetro </t>
    </r>
    <r>
      <rPr>
        <b/>
        <sz val="14"/>
        <rFont val="Arial"/>
        <family val="2"/>
      </rPr>
      <t>60 cm</t>
    </r>
  </si>
  <si>
    <r>
      <t xml:space="preserve">Boca de Lobo Simples Grelha concr. p/ tubo diâmetro </t>
    </r>
    <r>
      <rPr>
        <b/>
        <sz val="14"/>
        <rFont val="Arial"/>
        <family val="2"/>
      </rPr>
      <t>40 cm</t>
    </r>
  </si>
  <si>
    <t>MUNICÍPIO:</t>
  </si>
  <si>
    <t>PROJETO:</t>
  </si>
  <si>
    <t>LOCAL:</t>
  </si>
  <si>
    <t>ÁREA:</t>
  </si>
  <si>
    <t>TERRAPLENAGEM; DRENAGEM PLUVIAL; SINALIZAÇÃO E PAVIMENTAÇÃO EM PEDRAS DE BASALTO IRREGULARES</t>
  </si>
  <si>
    <t>3.3.2</t>
  </si>
  <si>
    <t>93360 S.</t>
  </si>
  <si>
    <t>Reaterro mecanizado de vala com escavadeira hidráulica</t>
  </si>
  <si>
    <t>6.1.1</t>
  </si>
  <si>
    <t>6.2.1</t>
  </si>
  <si>
    <t>6.2.2</t>
  </si>
  <si>
    <t>RUA SILVINO DIEL</t>
  </si>
  <si>
    <t>MARAVILHA 27 DE JUNHO DE 2016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</si>
</sst>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#,##0.0;[Red]#,##0.0"/>
    <numFmt numFmtId="189" formatCode="&quot; BDI = &quot;\ #.##\ &quot;%&quot;"/>
    <numFmt numFmtId="190" formatCode="[$-416]dddd\,\ d&quot; de &quot;mmmm&quot; de &quot;yyyy"/>
    <numFmt numFmtId="191" formatCode="&quot; BDI = &quot;\ #\ &quot;%&quot;"/>
    <numFmt numFmtId="192" formatCode="0.0000"/>
    <numFmt numFmtId="193" formatCode="0.000"/>
    <numFmt numFmtId="194" formatCode="0\ &quot;%&quot;\ "/>
    <numFmt numFmtId="195" formatCode="#.##0\ &quot;m²&quot;\ "/>
    <numFmt numFmtId="196" formatCode="#.##\ &quot;m²&quot;\ "/>
    <numFmt numFmtId="197" formatCode="#,##0.0"/>
    <numFmt numFmtId="198" formatCode="#,##0.00000"/>
    <numFmt numFmtId="199" formatCode="#.###\ &quot;m²&quot;\ "/>
    <numFmt numFmtId="200" formatCode="#.#\ &quot;m²&quot;\ "/>
    <numFmt numFmtId="201" formatCode="0.00\ &quot;m²&quot;"/>
    <numFmt numFmtId="202" formatCode="#,##0.00\ &quot;m²&quot;\ "/>
    <numFmt numFmtId="203" formatCode="&quot;R$&quot;\ #,##0.00"/>
    <numFmt numFmtId="204" formatCode="#,##0.00\ &quot;CUB's&quot;"/>
    <numFmt numFmtId="205" formatCode="#,##0.00\ &quot; m²&quot;"/>
    <numFmt numFmtId="206" formatCode="&quot;R$&quot;\ #,##0.00\ &quot;/ m²&quot;\ "/>
    <numFmt numFmtId="207" formatCode="_-&quot;R$&quot;\ * #,##0.00_-;\-&quot;R$&quot;\ * #,##0.00_-;_-&quot;R$&quot;\ * &quot;-&quot;??_-;_-@_-\ &quot; /m²&quot;\ "/>
    <numFmt numFmtId="208" formatCode="_-&quot;R$&quot;\ * #,##0.00_-;\-&quot;R$&quot;\ * #,##0.00_-;_-&quot;R$&quot;\ * &quot;-&quot;??_-;_-@_-\ &quot;/ m²&quot;\ "/>
    <numFmt numFmtId="209" formatCode="_-&quot;R$&quot;\ * #,##0.00&quot; / m²&quot;\ _-;\-&quot;R$&quot;\ * #,##0.00_-;_-&quot;R$&quot;\ * &quot;-&quot;??_-;_-@_-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4" fontId="5" fillId="0" borderId="0" xfId="0" applyNumberFormat="1" applyFont="1" applyAlignment="1">
      <alignment horizontal="left"/>
    </xf>
    <xf numFmtId="203" fontId="5" fillId="0" borderId="0" xfId="0" applyNumberFormat="1" applyFont="1" applyAlignment="1">
      <alignment horizontal="left"/>
    </xf>
    <xf numFmtId="1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center"/>
    </xf>
    <xf numFmtId="204" fontId="5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187" fontId="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87" fontId="7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10" fontId="7" fillId="33" borderId="11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4" fontId="7" fillId="33" borderId="16" xfId="0" applyNumberFormat="1" applyFont="1" applyFill="1" applyBorder="1" applyAlignment="1">
      <alignment horizontal="center"/>
    </xf>
    <xf numFmtId="10" fontId="7" fillId="33" borderId="16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87" fontId="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0" fontId="5" fillId="0" borderId="1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187" fontId="7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4" fontId="5" fillId="0" borderId="19" xfId="0" applyNumberFormat="1" applyFont="1" applyBorder="1" applyAlignment="1">
      <alignment/>
    </xf>
    <xf numFmtId="10" fontId="5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10" fontId="5" fillId="0" borderId="23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" fontId="47" fillId="0" borderId="19" xfId="0" applyNumberFormat="1" applyFont="1" applyBorder="1" applyAlignment="1">
      <alignment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87" fontId="9" fillId="0" borderId="23" xfId="0" applyNumberFormat="1" applyFont="1" applyBorder="1" applyAlignment="1">
      <alignment vertical="center"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187" fontId="7" fillId="34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10" fontId="7" fillId="34" borderId="26" xfId="0" applyNumberFormat="1" applyFont="1" applyFill="1" applyBorder="1" applyAlignment="1">
      <alignment horizontal="center"/>
    </xf>
    <xf numFmtId="4" fontId="5" fillId="34" borderId="26" xfId="0" applyNumberFormat="1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6" xfId="0" applyFont="1" applyFill="1" applyBorder="1" applyAlignment="1">
      <alignment vertical="center"/>
    </xf>
    <xf numFmtId="187" fontId="7" fillId="34" borderId="26" xfId="0" applyNumberFormat="1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/>
    </xf>
    <xf numFmtId="44" fontId="5" fillId="32" borderId="18" xfId="0" applyNumberFormat="1" applyFont="1" applyFill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4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0" fontId="5" fillId="0" borderId="18" xfId="0" applyNumberFormat="1" applyFont="1" applyBorder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187" fontId="7" fillId="34" borderId="23" xfId="0" applyNumberFormat="1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87" fontId="5" fillId="0" borderId="23" xfId="0" applyNumberFormat="1" applyFont="1" applyBorder="1" applyAlignment="1">
      <alignment horizontal="center" vertical="center"/>
    </xf>
    <xf numFmtId="44" fontId="7" fillId="0" borderId="28" xfId="0" applyNumberFormat="1" applyFont="1" applyBorder="1" applyAlignment="1">
      <alignment horizontal="left" vertical="center"/>
    </xf>
    <xf numFmtId="0" fontId="12" fillId="34" borderId="26" xfId="0" applyFont="1" applyFill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187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202" fontId="7" fillId="0" borderId="0" xfId="0" applyNumberFormat="1" applyFont="1" applyAlignment="1">
      <alignment horizontal="left" vertical="center"/>
    </xf>
    <xf numFmtId="44" fontId="11" fillId="34" borderId="26" xfId="0" applyNumberFormat="1" applyFont="1" applyFill="1" applyBorder="1" applyAlignment="1">
      <alignment horizontal="center" vertical="center"/>
    </xf>
    <xf numFmtId="44" fontId="11" fillId="34" borderId="27" xfId="0" applyNumberFormat="1" applyFont="1" applyFill="1" applyBorder="1" applyAlignment="1">
      <alignment horizontal="center" vertical="center"/>
    </xf>
    <xf numFmtId="191" fontId="12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E5"/>
  </sheetPr>
  <dimension ref="A1:K82"/>
  <sheetViews>
    <sheetView tabSelected="1" view="pageLayout" zoomScale="70" zoomScalePageLayoutView="70" workbookViewId="0" topLeftCell="A36">
      <selection activeCell="H72" sqref="H72"/>
    </sheetView>
  </sheetViews>
  <sheetFormatPr defaultColWidth="9.140625" defaultRowHeight="12.75"/>
  <cols>
    <col min="1" max="1" width="7.00390625" style="1" customWidth="1"/>
    <col min="2" max="2" width="16.57421875" style="1" customWidth="1"/>
    <col min="3" max="3" width="14.8515625" style="2" customWidth="1"/>
    <col min="4" max="4" width="72.57421875" style="1" customWidth="1"/>
    <col min="5" max="5" width="10.7109375" style="3" customWidth="1"/>
    <col min="6" max="6" width="6.7109375" style="4" customWidth="1"/>
    <col min="7" max="7" width="15.00390625" style="1" customWidth="1"/>
    <col min="8" max="8" width="16.7109375" style="5" bestFit="1" customWidth="1"/>
    <col min="9" max="9" width="16.8515625" style="3" customWidth="1"/>
    <col min="10" max="10" width="9.8515625" style="2" bestFit="1" customWidth="1"/>
    <col min="11" max="16384" width="9.140625" style="1" customWidth="1"/>
  </cols>
  <sheetData>
    <row r="1" spans="1:11" ht="26.2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>
      <c r="A3" s="149" t="s">
        <v>109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9" ht="5.2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7" ht="15.75">
      <c r="A5" s="14" t="s">
        <v>98</v>
      </c>
      <c r="B5" s="14"/>
      <c r="C5" s="36" t="s">
        <v>82</v>
      </c>
      <c r="D5" s="17"/>
      <c r="E5" s="7"/>
      <c r="F5" s="8"/>
      <c r="G5" s="6"/>
    </row>
    <row r="6" spans="1:9" ht="15.75">
      <c r="A6" s="14" t="s">
        <v>99</v>
      </c>
      <c r="B6" s="14"/>
      <c r="C6" s="36" t="s">
        <v>102</v>
      </c>
      <c r="D6" s="17"/>
      <c r="E6" s="7"/>
      <c r="F6" s="8"/>
      <c r="G6" s="6"/>
      <c r="H6" s="9"/>
      <c r="I6" s="10"/>
    </row>
    <row r="7" spans="1:9" ht="15.75">
      <c r="A7" s="14" t="s">
        <v>100</v>
      </c>
      <c r="B7" s="14"/>
      <c r="C7" s="36" t="s">
        <v>109</v>
      </c>
      <c r="D7" s="17"/>
      <c r="E7" s="7"/>
      <c r="F7" s="8"/>
      <c r="G7" s="6"/>
      <c r="H7" s="155">
        <v>24</v>
      </c>
      <c r="I7" s="155"/>
    </row>
    <row r="8" spans="1:9" ht="15.75">
      <c r="A8" s="16" t="s">
        <v>101</v>
      </c>
      <c r="C8" s="152">
        <v>1573.12</v>
      </c>
      <c r="D8" s="152"/>
      <c r="E8" s="7"/>
      <c r="F8" s="8"/>
      <c r="G8" s="15"/>
      <c r="H8" s="155"/>
      <c r="I8" s="155"/>
    </row>
    <row r="9" spans="1:9" ht="7.5" customHeight="1">
      <c r="A9" s="6"/>
      <c r="B9" s="6"/>
      <c r="C9" s="11"/>
      <c r="D9" s="6"/>
      <c r="E9" s="7"/>
      <c r="F9" s="8"/>
      <c r="G9" s="6"/>
      <c r="I9" s="10"/>
    </row>
    <row r="10" spans="1:9" ht="15.75">
      <c r="A10" s="150" t="s">
        <v>1</v>
      </c>
      <c r="B10" s="44" t="s">
        <v>18</v>
      </c>
      <c r="C10" s="45" t="s">
        <v>20</v>
      </c>
      <c r="D10" s="46" t="s">
        <v>2</v>
      </c>
      <c r="E10" s="47" t="s">
        <v>8</v>
      </c>
      <c r="F10" s="48" t="s">
        <v>9</v>
      </c>
      <c r="G10" s="49" t="s">
        <v>23</v>
      </c>
      <c r="H10" s="50" t="s">
        <v>10</v>
      </c>
      <c r="I10" s="51" t="s">
        <v>3</v>
      </c>
    </row>
    <row r="11" spans="1:9" ht="15.75">
      <c r="A11" s="151"/>
      <c r="B11" s="52" t="s">
        <v>19</v>
      </c>
      <c r="C11" s="53" t="s">
        <v>19</v>
      </c>
      <c r="D11" s="54"/>
      <c r="E11" s="55" t="s">
        <v>0</v>
      </c>
      <c r="F11" s="56" t="s">
        <v>0</v>
      </c>
      <c r="G11" s="49" t="s">
        <v>4</v>
      </c>
      <c r="H11" s="57" t="s">
        <v>4</v>
      </c>
      <c r="I11" s="50" t="s">
        <v>5</v>
      </c>
    </row>
    <row r="12" spans="1:9" ht="7.5" customHeight="1">
      <c r="A12" s="41"/>
      <c r="B12" s="39"/>
      <c r="C12" s="42"/>
      <c r="D12" s="43"/>
      <c r="E12" s="37"/>
      <c r="F12" s="38"/>
      <c r="G12" s="39"/>
      <c r="H12" s="37"/>
      <c r="I12" s="37"/>
    </row>
    <row r="13" spans="1:9" ht="15.75">
      <c r="A13" s="128">
        <v>1</v>
      </c>
      <c r="B13" s="110"/>
      <c r="C13" s="111"/>
      <c r="D13" s="115" t="s">
        <v>70</v>
      </c>
      <c r="E13" s="80" t="s">
        <v>0</v>
      </c>
      <c r="F13" s="81" t="s">
        <v>0</v>
      </c>
      <c r="G13" s="80" t="s">
        <v>0</v>
      </c>
      <c r="H13" s="80" t="s">
        <v>0</v>
      </c>
      <c r="I13" s="82"/>
    </row>
    <row r="14" spans="1:9" ht="15.75">
      <c r="A14" s="83"/>
      <c r="B14" s="43"/>
      <c r="C14" s="62"/>
      <c r="D14" s="43"/>
      <c r="E14" s="63"/>
      <c r="F14" s="40"/>
      <c r="G14" s="18"/>
      <c r="H14" s="18"/>
      <c r="I14" s="84"/>
    </row>
    <row r="15" spans="1:9" ht="15.75">
      <c r="A15" s="73" t="s">
        <v>7</v>
      </c>
      <c r="B15" s="74" t="s">
        <v>40</v>
      </c>
      <c r="C15" s="129">
        <v>277</v>
      </c>
      <c r="D15" s="73" t="s">
        <v>63</v>
      </c>
      <c r="E15" s="75">
        <v>2.5</v>
      </c>
      <c r="F15" s="76" t="s">
        <v>11</v>
      </c>
      <c r="G15" s="132">
        <f>ROUND((($H$7/100)+1)*C15,2)</f>
        <v>343.48</v>
      </c>
      <c r="H15" s="132">
        <f>E15*G15</f>
        <v>858.7</v>
      </c>
      <c r="I15" s="85"/>
    </row>
    <row r="16" spans="1:9" ht="15.75">
      <c r="A16" s="86"/>
      <c r="B16" s="68"/>
      <c r="C16" s="69"/>
      <c r="D16" s="31"/>
      <c r="E16" s="30"/>
      <c r="F16" s="27"/>
      <c r="G16" s="28"/>
      <c r="H16" s="28"/>
      <c r="I16" s="85"/>
    </row>
    <row r="17" spans="1:9" ht="16.5" customHeight="1">
      <c r="A17" s="140"/>
      <c r="B17" s="141"/>
      <c r="C17" s="142"/>
      <c r="D17" s="87" t="s">
        <v>50</v>
      </c>
      <c r="E17" s="88"/>
      <c r="F17" s="89"/>
      <c r="G17" s="88"/>
      <c r="H17" s="88"/>
      <c r="I17" s="143">
        <f>SUM(H15)</f>
        <v>858.7</v>
      </c>
    </row>
    <row r="18" spans="1:9" ht="15.75">
      <c r="A18" s="136">
        <v>2</v>
      </c>
      <c r="B18" s="137"/>
      <c r="C18" s="138"/>
      <c r="D18" s="139" t="s">
        <v>24</v>
      </c>
      <c r="E18" s="66"/>
      <c r="F18" s="67"/>
      <c r="G18" s="30"/>
      <c r="H18" s="30"/>
      <c r="I18" s="92"/>
    </row>
    <row r="19" spans="1:9" ht="15.75">
      <c r="A19" s="91"/>
      <c r="B19" s="64"/>
      <c r="C19" s="65"/>
      <c r="D19" s="64"/>
      <c r="E19" s="66"/>
      <c r="F19" s="67"/>
      <c r="G19" s="30"/>
      <c r="H19" s="30"/>
      <c r="I19" s="92"/>
    </row>
    <row r="20" spans="1:9" ht="30">
      <c r="A20" s="73" t="s">
        <v>6</v>
      </c>
      <c r="B20" s="77" t="s">
        <v>32</v>
      </c>
      <c r="C20" s="129">
        <v>4.91</v>
      </c>
      <c r="D20" s="121" t="s">
        <v>80</v>
      </c>
      <c r="E20" s="75">
        <v>16.8</v>
      </c>
      <c r="F20" s="76" t="s">
        <v>15</v>
      </c>
      <c r="G20" s="132">
        <f>ROUND((($H$7/100)+1)*C20,2)</f>
        <v>6.09</v>
      </c>
      <c r="H20" s="132">
        <f>E20*G20</f>
        <v>102.31</v>
      </c>
      <c r="I20" s="93"/>
    </row>
    <row r="21" spans="1:9" ht="30">
      <c r="A21" s="73" t="s">
        <v>21</v>
      </c>
      <c r="B21" s="77" t="s">
        <v>25</v>
      </c>
      <c r="C21" s="129">
        <v>5.03</v>
      </c>
      <c r="D21" s="121" t="s">
        <v>81</v>
      </c>
      <c r="E21" s="75">
        <v>238</v>
      </c>
      <c r="F21" s="76" t="s">
        <v>15</v>
      </c>
      <c r="G21" s="132">
        <f>ROUND((($H$7/100)+1)*C21,2)</f>
        <v>6.24</v>
      </c>
      <c r="H21" s="132">
        <f>E21*G21</f>
        <v>1485.12</v>
      </c>
      <c r="I21" s="94"/>
    </row>
    <row r="22" spans="1:9" ht="15.75" customHeight="1">
      <c r="A22" s="73" t="s">
        <v>92</v>
      </c>
      <c r="B22" s="77" t="s">
        <v>72</v>
      </c>
      <c r="C22" s="129">
        <v>0.49</v>
      </c>
      <c r="D22" s="73" t="s">
        <v>73</v>
      </c>
      <c r="E22" s="75">
        <v>2201.56</v>
      </c>
      <c r="F22" s="76" t="s">
        <v>11</v>
      </c>
      <c r="G22" s="132">
        <f>ROUND((($H$7/100)+1)*C22,2)</f>
        <v>0.61</v>
      </c>
      <c r="H22" s="132">
        <f>E22*G22</f>
        <v>1342.95</v>
      </c>
      <c r="I22" s="94"/>
    </row>
    <row r="23" spans="1:9" ht="15.75" customHeight="1">
      <c r="A23" s="95"/>
      <c r="B23" s="70"/>
      <c r="C23" s="69"/>
      <c r="D23" s="31"/>
      <c r="E23" s="30"/>
      <c r="F23" s="27"/>
      <c r="G23" s="28"/>
      <c r="H23" s="28"/>
      <c r="I23" s="94"/>
    </row>
    <row r="24" spans="1:9" ht="16.5" customHeight="1">
      <c r="A24" s="86" t="s">
        <v>0</v>
      </c>
      <c r="B24" s="31" t="s">
        <v>0</v>
      </c>
      <c r="C24" s="72" t="s">
        <v>0</v>
      </c>
      <c r="D24" s="29" t="s">
        <v>50</v>
      </c>
      <c r="E24" s="88"/>
      <c r="F24" s="89"/>
      <c r="G24" s="88"/>
      <c r="H24" s="88"/>
      <c r="I24" s="143">
        <f>ROUND(SUM(H20:H22),2)</f>
        <v>2930.38</v>
      </c>
    </row>
    <row r="25" spans="1:9" ht="15.75">
      <c r="A25" s="127">
        <v>3</v>
      </c>
      <c r="B25" s="116"/>
      <c r="C25" s="117"/>
      <c r="D25" s="118" t="s">
        <v>12</v>
      </c>
      <c r="E25" s="96" t="s">
        <v>0</v>
      </c>
      <c r="F25" s="97" t="s">
        <v>0</v>
      </c>
      <c r="G25" s="98" t="s">
        <v>0</v>
      </c>
      <c r="H25" s="98"/>
      <c r="I25" s="90" t="s">
        <v>0</v>
      </c>
    </row>
    <row r="26" spans="1:9" ht="15.75">
      <c r="A26" s="91"/>
      <c r="B26" s="64"/>
      <c r="C26" s="65"/>
      <c r="D26" s="135"/>
      <c r="E26" s="58"/>
      <c r="F26" s="59"/>
      <c r="G26" s="28"/>
      <c r="H26" s="28"/>
      <c r="I26" s="92"/>
    </row>
    <row r="27" spans="1:9" ht="15.75" customHeight="1">
      <c r="A27" s="99" t="s">
        <v>13</v>
      </c>
      <c r="B27" s="29"/>
      <c r="C27" s="78"/>
      <c r="D27" s="33" t="s">
        <v>14</v>
      </c>
      <c r="E27" s="28" t="s">
        <v>0</v>
      </c>
      <c r="F27" s="27" t="s">
        <v>0</v>
      </c>
      <c r="G27" s="28" t="s">
        <v>0</v>
      </c>
      <c r="H27" s="28"/>
      <c r="I27" s="92"/>
    </row>
    <row r="28" spans="1:9" ht="30">
      <c r="A28" s="73" t="s">
        <v>27</v>
      </c>
      <c r="B28" s="74" t="s">
        <v>62</v>
      </c>
      <c r="C28" s="129">
        <v>5.03</v>
      </c>
      <c r="D28" s="121" t="s">
        <v>81</v>
      </c>
      <c r="E28" s="75">
        <v>256.58</v>
      </c>
      <c r="F28" s="76" t="s">
        <v>15</v>
      </c>
      <c r="G28" s="132">
        <f>ROUND((($H$7/100)+1)*C28,2)</f>
        <v>6.24</v>
      </c>
      <c r="H28" s="132">
        <f>E28*G28</f>
        <v>1601.06</v>
      </c>
      <c r="I28" s="94"/>
    </row>
    <row r="29" spans="1:9" ht="15.75" customHeight="1">
      <c r="A29" s="73" t="s">
        <v>28</v>
      </c>
      <c r="B29" s="74" t="s">
        <v>104</v>
      </c>
      <c r="C29" s="129">
        <v>13.29</v>
      </c>
      <c r="D29" s="73" t="s">
        <v>105</v>
      </c>
      <c r="E29" s="75">
        <v>124.7</v>
      </c>
      <c r="F29" s="76" t="s">
        <v>15</v>
      </c>
      <c r="G29" s="132">
        <f>ROUND((($H$7/100)+1)*C29,2)</f>
        <v>16.48</v>
      </c>
      <c r="H29" s="132">
        <f>E29*G29</f>
        <v>2055.06</v>
      </c>
      <c r="I29" s="94"/>
    </row>
    <row r="30" spans="1:9" ht="15.75" customHeight="1">
      <c r="A30" s="95"/>
      <c r="B30" s="68"/>
      <c r="C30" s="69"/>
      <c r="D30" s="68"/>
      <c r="E30" s="30"/>
      <c r="F30" s="67"/>
      <c r="G30" s="30"/>
      <c r="H30" s="28"/>
      <c r="I30" s="94"/>
    </row>
    <row r="31" spans="1:9" ht="15.75" customHeight="1">
      <c r="A31" s="99" t="s">
        <v>29</v>
      </c>
      <c r="B31" s="68"/>
      <c r="C31" s="69"/>
      <c r="D31" s="33" t="s">
        <v>16</v>
      </c>
      <c r="E31" s="30"/>
      <c r="F31" s="27"/>
      <c r="G31" s="28"/>
      <c r="H31" s="28"/>
      <c r="I31" s="92"/>
    </row>
    <row r="32" spans="1:9" ht="33">
      <c r="A32" s="73" t="s">
        <v>64</v>
      </c>
      <c r="B32" s="77" t="s">
        <v>33</v>
      </c>
      <c r="C32" s="129">
        <v>25.11</v>
      </c>
      <c r="D32" s="121" t="s">
        <v>84</v>
      </c>
      <c r="E32" s="75">
        <v>19</v>
      </c>
      <c r="F32" s="76" t="s">
        <v>53</v>
      </c>
      <c r="G32" s="132">
        <f>ROUND((($H$7/100)+1)*C32,2)</f>
        <v>31.14</v>
      </c>
      <c r="H32" s="132">
        <f>E32*G32</f>
        <v>591.66</v>
      </c>
      <c r="I32" s="94"/>
    </row>
    <row r="33" spans="1:9" ht="48">
      <c r="A33" s="73" t="s">
        <v>65</v>
      </c>
      <c r="B33" s="77" t="s">
        <v>74</v>
      </c>
      <c r="C33" s="129">
        <v>36.67</v>
      </c>
      <c r="D33" s="121" t="s">
        <v>85</v>
      </c>
      <c r="E33" s="75">
        <v>19</v>
      </c>
      <c r="F33" s="76" t="s">
        <v>53</v>
      </c>
      <c r="G33" s="132">
        <f>ROUND((($H$7/100)+1)*C33,2)</f>
        <v>45.47</v>
      </c>
      <c r="H33" s="132">
        <f>E33*G33</f>
        <v>863.93</v>
      </c>
      <c r="I33" s="94" t="s">
        <v>0</v>
      </c>
    </row>
    <row r="34" spans="1:9" ht="33">
      <c r="A34" s="73" t="s">
        <v>90</v>
      </c>
      <c r="B34" s="74" t="s">
        <v>86</v>
      </c>
      <c r="C34" s="129">
        <v>46.37</v>
      </c>
      <c r="D34" s="121" t="s">
        <v>87</v>
      </c>
      <c r="E34" s="75">
        <v>160</v>
      </c>
      <c r="F34" s="76" t="s">
        <v>53</v>
      </c>
      <c r="G34" s="132">
        <f>ROUND((($H$7/100)+1)*C34,2)</f>
        <v>57.5</v>
      </c>
      <c r="H34" s="132">
        <f>E34*G34</f>
        <v>9200</v>
      </c>
      <c r="I34" s="94"/>
    </row>
    <row r="35" spans="1:9" ht="48">
      <c r="A35" s="73" t="s">
        <v>91</v>
      </c>
      <c r="B35" s="74" t="s">
        <v>88</v>
      </c>
      <c r="C35" s="129">
        <v>53.1</v>
      </c>
      <c r="D35" s="121" t="s">
        <v>89</v>
      </c>
      <c r="E35" s="75">
        <v>160</v>
      </c>
      <c r="F35" s="76" t="s">
        <v>53</v>
      </c>
      <c r="G35" s="132">
        <f>ROUND((($H$7/100)+1)*C35,2)</f>
        <v>65.84</v>
      </c>
      <c r="H35" s="132">
        <f>E35*G35</f>
        <v>10534.4</v>
      </c>
      <c r="I35" s="94"/>
    </row>
    <row r="36" spans="1:9" ht="15.75" customHeight="1">
      <c r="A36" s="86"/>
      <c r="B36" s="70"/>
      <c r="C36" s="69"/>
      <c r="D36" s="68"/>
      <c r="E36" s="30"/>
      <c r="F36" s="27"/>
      <c r="G36" s="28"/>
      <c r="H36" s="28"/>
      <c r="I36" s="94"/>
    </row>
    <row r="37" spans="1:9" ht="15.75" customHeight="1">
      <c r="A37" s="99" t="s">
        <v>30</v>
      </c>
      <c r="B37" s="68" t="s">
        <v>0</v>
      </c>
      <c r="C37" s="69" t="s">
        <v>0</v>
      </c>
      <c r="D37" s="33" t="s">
        <v>42</v>
      </c>
      <c r="E37" s="30"/>
      <c r="F37" s="27" t="s">
        <v>0</v>
      </c>
      <c r="G37" s="28"/>
      <c r="H37" s="28"/>
      <c r="I37" s="94"/>
    </row>
    <row r="38" spans="1:9" ht="18">
      <c r="A38" s="73" t="s">
        <v>41</v>
      </c>
      <c r="B38" s="131" t="s">
        <v>95</v>
      </c>
      <c r="C38" s="129">
        <v>965.45</v>
      </c>
      <c r="D38" s="145" t="s">
        <v>97</v>
      </c>
      <c r="E38" s="75">
        <v>2</v>
      </c>
      <c r="F38" s="76" t="s">
        <v>36</v>
      </c>
      <c r="G38" s="132">
        <f>ROUND((($H$7/100)+1)*C38,2)</f>
        <v>1197.16</v>
      </c>
      <c r="H38" s="132">
        <f>E38*G38</f>
        <v>2394.32</v>
      </c>
      <c r="I38" s="94"/>
    </row>
    <row r="39" spans="1:9" ht="18">
      <c r="A39" s="133" t="s">
        <v>103</v>
      </c>
      <c r="B39" s="131" t="s">
        <v>95</v>
      </c>
      <c r="C39" s="129">
        <v>965.45</v>
      </c>
      <c r="D39" s="145" t="s">
        <v>96</v>
      </c>
      <c r="E39" s="75">
        <v>3</v>
      </c>
      <c r="F39" s="134" t="s">
        <v>36</v>
      </c>
      <c r="G39" s="132">
        <f>ROUND((($H$7/100)+1)*C39,2)</f>
        <v>1197.16</v>
      </c>
      <c r="H39" s="132">
        <f>E39*G39</f>
        <v>3591.48</v>
      </c>
      <c r="I39" s="94"/>
    </row>
    <row r="40" spans="1:9" ht="15.75" customHeight="1">
      <c r="A40" s="86"/>
      <c r="B40" s="70"/>
      <c r="C40" s="69"/>
      <c r="D40" s="68"/>
      <c r="E40" s="30"/>
      <c r="F40" s="27"/>
      <c r="G40" s="28"/>
      <c r="H40" s="28"/>
      <c r="I40" s="94"/>
    </row>
    <row r="41" spans="1:9" ht="16.5" customHeight="1">
      <c r="A41" s="86"/>
      <c r="B41" s="31"/>
      <c r="C41" s="71"/>
      <c r="D41" s="29" t="s">
        <v>50</v>
      </c>
      <c r="E41" s="88"/>
      <c r="F41" s="89"/>
      <c r="G41" s="88"/>
      <c r="H41" s="88"/>
      <c r="I41" s="143">
        <f>SUM(H28:H39)</f>
        <v>30831.91</v>
      </c>
    </row>
    <row r="42" spans="1:9" ht="15.75">
      <c r="A42" s="127">
        <v>4</v>
      </c>
      <c r="B42" s="116"/>
      <c r="C42" s="117"/>
      <c r="D42" s="118" t="s">
        <v>57</v>
      </c>
      <c r="E42" s="100" t="s">
        <v>0</v>
      </c>
      <c r="F42" s="97" t="s">
        <v>0</v>
      </c>
      <c r="G42" s="98" t="s">
        <v>0</v>
      </c>
      <c r="H42" s="98"/>
      <c r="I42" s="90" t="s">
        <v>0</v>
      </c>
    </row>
    <row r="43" spans="1:9" ht="15.75" customHeight="1">
      <c r="A43" s="99"/>
      <c r="B43" s="31"/>
      <c r="C43" s="69"/>
      <c r="D43" s="29"/>
      <c r="E43" s="30"/>
      <c r="F43" s="27"/>
      <c r="G43" s="28"/>
      <c r="H43" s="28"/>
      <c r="I43" s="94"/>
    </row>
    <row r="44" spans="1:9" ht="30">
      <c r="A44" s="73" t="s">
        <v>17</v>
      </c>
      <c r="B44" s="122" t="s">
        <v>58</v>
      </c>
      <c r="C44" s="129">
        <v>27.49</v>
      </c>
      <c r="D44" s="121" t="s">
        <v>75</v>
      </c>
      <c r="E44" s="75">
        <v>1573.12</v>
      </c>
      <c r="F44" s="76" t="s">
        <v>11</v>
      </c>
      <c r="G44" s="132">
        <f>ROUND((($H$7/100)+1)*C44,2)</f>
        <v>34.09</v>
      </c>
      <c r="H44" s="132">
        <f>E44*G44</f>
        <v>53627.66</v>
      </c>
      <c r="I44" s="94"/>
    </row>
    <row r="45" spans="1:9" ht="15.75" customHeight="1">
      <c r="A45" s="73" t="s">
        <v>22</v>
      </c>
      <c r="B45" s="79" t="s">
        <v>59</v>
      </c>
      <c r="C45" s="129">
        <v>7.04</v>
      </c>
      <c r="D45" s="73" t="s">
        <v>60</v>
      </c>
      <c r="E45" s="75">
        <v>1573.12</v>
      </c>
      <c r="F45" s="76" t="s">
        <v>11</v>
      </c>
      <c r="G45" s="132">
        <f>ROUND((($H$7/100)+1)*C45,2)</f>
        <v>8.73</v>
      </c>
      <c r="H45" s="132">
        <f>E45*G45</f>
        <v>13733.34</v>
      </c>
      <c r="I45" s="94"/>
    </row>
    <row r="46" spans="1:9" ht="15.75" customHeight="1">
      <c r="A46" s="86"/>
      <c r="B46" s="68"/>
      <c r="C46" s="69"/>
      <c r="D46" s="31"/>
      <c r="E46" s="30"/>
      <c r="F46" s="27"/>
      <c r="G46" s="28"/>
      <c r="H46" s="28"/>
      <c r="I46" s="94"/>
    </row>
    <row r="47" spans="1:9" ht="15.75" customHeight="1">
      <c r="A47" s="86"/>
      <c r="B47" s="31"/>
      <c r="C47" s="71"/>
      <c r="D47" s="29" t="s">
        <v>50</v>
      </c>
      <c r="E47" s="88"/>
      <c r="F47" s="89"/>
      <c r="G47" s="88"/>
      <c r="H47" s="88"/>
      <c r="I47" s="143">
        <f>SUM(H44:H45)</f>
        <v>67361</v>
      </c>
    </row>
    <row r="48" spans="1:9" ht="15.75" customHeight="1">
      <c r="A48" s="127">
        <v>5</v>
      </c>
      <c r="B48" s="116"/>
      <c r="C48" s="117"/>
      <c r="D48" s="118" t="s">
        <v>34</v>
      </c>
      <c r="E48" s="98"/>
      <c r="F48" s="101"/>
      <c r="G48" s="101"/>
      <c r="H48" s="101"/>
      <c r="I48" s="102"/>
    </row>
    <row r="49" spans="1:9" ht="15.75" customHeight="1">
      <c r="A49" s="91"/>
      <c r="B49" s="64"/>
      <c r="C49" s="65"/>
      <c r="D49" s="64"/>
      <c r="E49" s="28"/>
      <c r="F49" s="27"/>
      <c r="G49" s="27"/>
      <c r="H49" s="27"/>
      <c r="I49" s="103"/>
    </row>
    <row r="50" spans="1:9" ht="15.75" customHeight="1">
      <c r="A50" s="73" t="s">
        <v>67</v>
      </c>
      <c r="B50" s="74" t="s">
        <v>69</v>
      </c>
      <c r="C50" s="129">
        <v>122.7</v>
      </c>
      <c r="D50" s="73" t="s">
        <v>71</v>
      </c>
      <c r="E50" s="75">
        <v>0.28</v>
      </c>
      <c r="F50" s="76" t="s">
        <v>11</v>
      </c>
      <c r="G50" s="132">
        <f>ROUND((($H$7/100)+1)*C50,2)</f>
        <v>152.15</v>
      </c>
      <c r="H50" s="132">
        <f>E50*G50</f>
        <v>42.6</v>
      </c>
      <c r="I50" s="104"/>
    </row>
    <row r="51" spans="1:9" ht="30.75">
      <c r="A51" s="73" t="s">
        <v>68</v>
      </c>
      <c r="B51" s="74" t="s">
        <v>35</v>
      </c>
      <c r="C51" s="129">
        <v>253.36</v>
      </c>
      <c r="D51" s="121" t="s">
        <v>76</v>
      </c>
      <c r="E51" s="75">
        <v>1</v>
      </c>
      <c r="F51" s="76" t="s">
        <v>36</v>
      </c>
      <c r="G51" s="132">
        <f>ROUND((($H$7/100)+1)*C51,2)</f>
        <v>314.17</v>
      </c>
      <c r="H51" s="132">
        <f>E51*G51</f>
        <v>314.17</v>
      </c>
      <c r="I51" s="104"/>
    </row>
    <row r="52" spans="1:9" ht="15.75" customHeight="1">
      <c r="A52" s="86"/>
      <c r="B52" s="68"/>
      <c r="C52" s="69"/>
      <c r="D52" s="31"/>
      <c r="E52" s="30"/>
      <c r="F52" s="27"/>
      <c r="G52" s="28"/>
      <c r="H52" s="28"/>
      <c r="I52" s="104"/>
    </row>
    <row r="53" spans="1:9" ht="15.75" customHeight="1">
      <c r="A53" s="86"/>
      <c r="B53" s="31"/>
      <c r="C53" s="71"/>
      <c r="D53" s="29" t="s">
        <v>51</v>
      </c>
      <c r="E53" s="105"/>
      <c r="F53" s="89"/>
      <c r="G53" s="88"/>
      <c r="H53" s="88"/>
      <c r="I53" s="143">
        <f>SUM(H50:H51)</f>
        <v>356.77</v>
      </c>
    </row>
    <row r="54" spans="1:9" ht="15.75" customHeight="1">
      <c r="A54" s="127">
        <v>6</v>
      </c>
      <c r="B54" s="116"/>
      <c r="C54" s="117"/>
      <c r="D54" s="118" t="s">
        <v>49</v>
      </c>
      <c r="E54" s="98"/>
      <c r="F54" s="101"/>
      <c r="G54" s="101"/>
      <c r="H54" s="101"/>
      <c r="I54" s="102"/>
    </row>
    <row r="55" spans="1:9" ht="15.75" customHeight="1">
      <c r="A55" s="91"/>
      <c r="B55" s="64"/>
      <c r="C55" s="65"/>
      <c r="D55" s="64"/>
      <c r="E55" s="28"/>
      <c r="F55" s="27"/>
      <c r="G55" s="27"/>
      <c r="H55" s="27"/>
      <c r="I55" s="103"/>
    </row>
    <row r="56" spans="1:9" ht="15.75" customHeight="1">
      <c r="A56" s="99" t="s">
        <v>44</v>
      </c>
      <c r="B56" s="68"/>
      <c r="C56" s="69"/>
      <c r="D56" s="29" t="s">
        <v>54</v>
      </c>
      <c r="E56" s="30"/>
      <c r="F56" s="27"/>
      <c r="G56" s="28"/>
      <c r="H56" s="28"/>
      <c r="I56" s="104"/>
    </row>
    <row r="57" spans="1:9" ht="30">
      <c r="A57" s="73" t="s">
        <v>106</v>
      </c>
      <c r="B57" s="74" t="s">
        <v>77</v>
      </c>
      <c r="C57" s="129">
        <v>26.17</v>
      </c>
      <c r="D57" s="121" t="s">
        <v>78</v>
      </c>
      <c r="E57" s="75">
        <v>318.5</v>
      </c>
      <c r="F57" s="76" t="s">
        <v>53</v>
      </c>
      <c r="G57" s="132">
        <f>ROUND((($H$7/100)+1)*C57,2)</f>
        <v>32.45</v>
      </c>
      <c r="H57" s="132">
        <f>E57*G57</f>
        <v>10335.33</v>
      </c>
      <c r="I57" s="104"/>
    </row>
    <row r="58" spans="1:9" ht="15.75" customHeight="1">
      <c r="A58" s="86"/>
      <c r="B58" s="68"/>
      <c r="C58" s="69"/>
      <c r="D58" s="31"/>
      <c r="E58" s="30"/>
      <c r="F58" s="27"/>
      <c r="G58" s="28"/>
      <c r="H58" s="28"/>
      <c r="I58" s="104"/>
    </row>
    <row r="59" spans="1:9" ht="15.75" customHeight="1">
      <c r="A59" s="99" t="s">
        <v>45</v>
      </c>
      <c r="B59" s="68"/>
      <c r="C59" s="69"/>
      <c r="D59" s="29" t="s">
        <v>55</v>
      </c>
      <c r="E59" s="30"/>
      <c r="F59" s="30"/>
      <c r="G59" s="30"/>
      <c r="H59" s="28"/>
      <c r="I59" s="104"/>
    </row>
    <row r="60" spans="1:9" ht="15.75" customHeight="1">
      <c r="A60" s="73" t="s">
        <v>107</v>
      </c>
      <c r="B60" s="74" t="s">
        <v>43</v>
      </c>
      <c r="C60" s="129">
        <v>24.22</v>
      </c>
      <c r="D60" s="73" t="s">
        <v>79</v>
      </c>
      <c r="E60" s="75">
        <v>95.55</v>
      </c>
      <c r="F60" s="76" t="s">
        <v>15</v>
      </c>
      <c r="G60" s="132">
        <f>ROUND((($H$7/100)+1)*C60,2)</f>
        <v>30.03</v>
      </c>
      <c r="H60" s="132">
        <f>E60*G60</f>
        <v>2869.37</v>
      </c>
      <c r="I60" s="104"/>
    </row>
    <row r="61" spans="1:9" ht="30">
      <c r="A61" s="73" t="s">
        <v>108</v>
      </c>
      <c r="B61" s="74" t="s">
        <v>56</v>
      </c>
      <c r="C61" s="129">
        <v>4.91</v>
      </c>
      <c r="D61" s="121" t="s">
        <v>80</v>
      </c>
      <c r="E61" s="75">
        <v>95.55</v>
      </c>
      <c r="F61" s="76" t="s">
        <v>15</v>
      </c>
      <c r="G61" s="132">
        <f>ROUND((($H$7/100)+1)*C61,2)</f>
        <v>6.09</v>
      </c>
      <c r="H61" s="132">
        <f>E61*G61</f>
        <v>581.9</v>
      </c>
      <c r="I61" s="104"/>
    </row>
    <row r="62" spans="1:9" ht="15.75" customHeight="1">
      <c r="A62" s="86"/>
      <c r="B62" s="68"/>
      <c r="C62" s="71"/>
      <c r="D62" s="31"/>
      <c r="E62" s="30"/>
      <c r="F62" s="27"/>
      <c r="G62" s="28"/>
      <c r="H62" s="28"/>
      <c r="I62" s="104"/>
    </row>
    <row r="63" spans="1:9" ht="19.5">
      <c r="A63" s="106"/>
      <c r="B63" s="107"/>
      <c r="C63" s="108"/>
      <c r="D63" s="87" t="s">
        <v>52</v>
      </c>
      <c r="E63" s="88"/>
      <c r="F63" s="89"/>
      <c r="G63" s="88"/>
      <c r="H63" s="88"/>
      <c r="I63" s="143">
        <f>SUM(H57:H61)</f>
        <v>13786.6</v>
      </c>
    </row>
    <row r="64" spans="1:9" ht="6.75" customHeight="1">
      <c r="A64" s="19"/>
      <c r="B64" s="19"/>
      <c r="C64" s="20"/>
      <c r="D64" s="60"/>
      <c r="E64" s="18"/>
      <c r="F64" s="40"/>
      <c r="G64" s="18"/>
      <c r="H64" s="18"/>
      <c r="I64" s="61"/>
    </row>
    <row r="65" spans="1:10" ht="23.25" customHeight="1">
      <c r="A65" s="109"/>
      <c r="B65" s="110"/>
      <c r="C65" s="111"/>
      <c r="D65" s="144" t="s">
        <v>61</v>
      </c>
      <c r="E65" s="112"/>
      <c r="F65" s="113"/>
      <c r="G65" s="114"/>
      <c r="H65" s="153">
        <f>SUM(I17:I63)</f>
        <v>116125.36</v>
      </c>
      <c r="I65" s="154"/>
      <c r="J65" s="13"/>
    </row>
    <row r="66" spans="1:10" ht="9.75" customHeight="1">
      <c r="A66" s="14"/>
      <c r="B66" s="14"/>
      <c r="C66" s="21"/>
      <c r="D66" s="14"/>
      <c r="E66" s="120"/>
      <c r="F66" s="120"/>
      <c r="G66" s="120"/>
      <c r="H66" s="120"/>
      <c r="I66" s="120"/>
      <c r="J66" s="13"/>
    </row>
    <row r="67" spans="1:10" ht="15">
      <c r="A67" s="14" t="s">
        <v>110</v>
      </c>
      <c r="B67" s="14"/>
      <c r="C67" s="21"/>
      <c r="D67" s="14"/>
      <c r="E67" s="119"/>
      <c r="F67" s="119"/>
      <c r="G67" s="119"/>
      <c r="H67" s="119"/>
      <c r="I67" s="119"/>
      <c r="J67" s="13"/>
    </row>
    <row r="68" spans="1:10" ht="9.75" customHeight="1">
      <c r="A68" s="14"/>
      <c r="B68" s="14"/>
      <c r="C68" s="21"/>
      <c r="D68" s="14"/>
      <c r="E68" s="32"/>
      <c r="F68" s="32"/>
      <c r="G68" s="32"/>
      <c r="H68" s="32"/>
      <c r="I68" s="32"/>
      <c r="J68" s="13"/>
    </row>
    <row r="69" spans="1:10" ht="19.5">
      <c r="A69" s="24" t="s">
        <v>46</v>
      </c>
      <c r="B69" s="14"/>
      <c r="C69" s="21"/>
      <c r="D69" s="14"/>
      <c r="E69" s="22"/>
      <c r="F69" s="23"/>
      <c r="G69" s="14"/>
      <c r="H69" s="18"/>
      <c r="I69" s="22"/>
      <c r="J69" s="12"/>
    </row>
    <row r="70" spans="1:10" ht="19.5">
      <c r="A70" s="24" t="s">
        <v>47</v>
      </c>
      <c r="B70" s="14"/>
      <c r="C70" s="21"/>
      <c r="E70" s="22"/>
      <c r="F70" s="23"/>
      <c r="G70" s="14"/>
      <c r="H70" s="18"/>
      <c r="I70" s="22"/>
      <c r="J70" s="12"/>
    </row>
    <row r="71" spans="1:10" ht="19.5">
      <c r="A71" s="24" t="s">
        <v>66</v>
      </c>
      <c r="B71" s="14"/>
      <c r="C71" s="21"/>
      <c r="D71" s="14" t="s">
        <v>38</v>
      </c>
      <c r="E71" s="22"/>
      <c r="F71" s="23"/>
      <c r="G71" s="14"/>
      <c r="H71" s="18" t="s">
        <v>0</v>
      </c>
      <c r="I71" s="22"/>
      <c r="J71" s="12"/>
    </row>
    <row r="72" spans="1:10" ht="15" customHeight="1">
      <c r="A72" s="123"/>
      <c r="B72" s="123"/>
      <c r="C72" s="123"/>
      <c r="D72" s="125" t="s">
        <v>26</v>
      </c>
      <c r="E72" s="22"/>
      <c r="F72" s="23"/>
      <c r="G72" s="14"/>
      <c r="H72" s="18"/>
      <c r="I72" s="22"/>
      <c r="J72" s="12"/>
    </row>
    <row r="73" spans="1:10" ht="15.75">
      <c r="A73" s="123"/>
      <c r="B73" s="123"/>
      <c r="C73" s="123"/>
      <c r="D73" s="126" t="s">
        <v>39</v>
      </c>
      <c r="E73" s="22"/>
      <c r="F73" s="23"/>
      <c r="G73" s="14"/>
      <c r="H73" s="18"/>
      <c r="I73" s="22"/>
      <c r="J73" s="12"/>
    </row>
    <row r="74" spans="1:9" ht="15">
      <c r="A74" s="14" t="s">
        <v>31</v>
      </c>
      <c r="B74" s="14"/>
      <c r="C74" s="21"/>
      <c r="D74" s="14"/>
      <c r="E74" s="22"/>
      <c r="F74" s="23"/>
      <c r="G74" s="14"/>
      <c r="H74" s="18"/>
      <c r="I74" s="22" t="s">
        <v>0</v>
      </c>
    </row>
    <row r="75" spans="1:9" ht="15">
      <c r="A75" s="14" t="s">
        <v>93</v>
      </c>
      <c r="B75" s="14"/>
      <c r="C75" s="21"/>
      <c r="D75" s="14"/>
      <c r="E75" s="22"/>
      <c r="F75" s="23"/>
      <c r="G75" s="14"/>
      <c r="H75" s="18"/>
      <c r="I75" s="22"/>
    </row>
    <row r="76" spans="1:9" ht="15">
      <c r="A76" s="14" t="s">
        <v>94</v>
      </c>
      <c r="B76" s="14"/>
      <c r="C76" s="21"/>
      <c r="D76" s="26">
        <v>1613.43</v>
      </c>
      <c r="E76" s="22"/>
      <c r="F76" s="23"/>
      <c r="G76" s="14"/>
      <c r="H76" s="18"/>
      <c r="I76" s="22"/>
    </row>
    <row r="77" spans="1:9" ht="15">
      <c r="A77" s="14" t="s">
        <v>48</v>
      </c>
      <c r="B77" s="14"/>
      <c r="D77" s="34">
        <f>H65/D76</f>
        <v>71.97</v>
      </c>
      <c r="E77" s="22"/>
      <c r="F77" s="23"/>
      <c r="G77" s="14"/>
      <c r="H77" s="18"/>
      <c r="I77" s="22"/>
    </row>
    <row r="78" spans="1:9" ht="6.75" customHeight="1">
      <c r="A78" s="14"/>
      <c r="B78" s="16"/>
      <c r="C78" s="21"/>
      <c r="D78" s="14"/>
      <c r="E78" s="22"/>
      <c r="F78" s="23"/>
      <c r="G78" s="14"/>
      <c r="H78" s="18"/>
      <c r="I78" s="22"/>
    </row>
    <row r="79" spans="1:9" ht="15">
      <c r="A79" s="14" t="s">
        <v>37</v>
      </c>
      <c r="B79" s="14"/>
      <c r="C79" s="1"/>
      <c r="D79" s="25">
        <f>H7</f>
        <v>24</v>
      </c>
      <c r="E79" s="22"/>
      <c r="F79" s="23"/>
      <c r="G79" s="14"/>
      <c r="H79" s="18"/>
      <c r="I79" s="22"/>
    </row>
    <row r="80" spans="1:9" ht="15">
      <c r="A80" s="14"/>
      <c r="B80" s="14"/>
      <c r="C80" s="25"/>
      <c r="D80" s="14"/>
      <c r="E80" s="22"/>
      <c r="F80" s="23"/>
      <c r="G80" s="14"/>
      <c r="H80" s="18"/>
      <c r="I80" s="22"/>
    </row>
    <row r="81" spans="1:9" ht="15.75">
      <c r="A81" s="60"/>
      <c r="B81" s="60"/>
      <c r="C81" s="146"/>
      <c r="D81" s="60"/>
      <c r="E81" s="147"/>
      <c r="F81" s="130"/>
      <c r="G81" s="60"/>
      <c r="H81" s="147"/>
      <c r="I81" s="147"/>
    </row>
    <row r="82" spans="1:9" ht="15.75">
      <c r="A82" s="60"/>
      <c r="B82" s="60"/>
      <c r="C82" s="146"/>
      <c r="D82" s="60"/>
      <c r="E82" s="147"/>
      <c r="F82" s="130"/>
      <c r="G82" s="60"/>
      <c r="H82" s="147"/>
      <c r="I82" s="147"/>
    </row>
  </sheetData>
  <sheetProtection/>
  <mergeCells count="4">
    <mergeCell ref="A10:A11"/>
    <mergeCell ref="C8:D8"/>
    <mergeCell ref="H65:I65"/>
    <mergeCell ref="H7:I8"/>
  </mergeCells>
  <conditionalFormatting sqref="E56:E62 F59:G59 E43:E45 E15:E16 E20:E23 E28:E40 E50:E53">
    <cfRule type="cellIs" priority="17" dxfId="0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Engenharia</cp:lastModifiedBy>
  <cp:lastPrinted>2016-06-27T12:37:14Z</cp:lastPrinted>
  <dcterms:created xsi:type="dcterms:W3CDTF">1998-06-30T20:42:15Z</dcterms:created>
  <dcterms:modified xsi:type="dcterms:W3CDTF">2016-06-27T12:38:30Z</dcterms:modified>
  <cp:category/>
  <cp:version/>
  <cp:contentType/>
  <cp:contentStatus/>
</cp:coreProperties>
</file>